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6" i="1" l="1"/>
  <c r="H7" i="1"/>
  <c r="H20" i="1"/>
  <c r="F16" i="1" l="1"/>
  <c r="F7" i="1"/>
  <c r="F6" i="1"/>
  <c r="F77" i="1" l="1"/>
  <c r="F65" i="1"/>
  <c r="F54" i="1"/>
  <c r="F51" i="1"/>
  <c r="F48" i="1"/>
  <c r="F45" i="1"/>
  <c r="F42" i="1"/>
  <c r="E12" i="1"/>
</calcChain>
</file>

<file path=xl/sharedStrings.xml><?xml version="1.0" encoding="utf-8"?>
<sst xmlns="http://schemas.openxmlformats.org/spreadsheetml/2006/main" count="343" uniqueCount="160">
  <si>
    <t>1.1</t>
  </si>
  <si>
    <t>км</t>
  </si>
  <si>
    <t>1.2</t>
  </si>
  <si>
    <t>1.3</t>
  </si>
  <si>
    <t>шт</t>
  </si>
  <si>
    <t>2</t>
  </si>
  <si>
    <t>2.1</t>
  </si>
  <si>
    <t>3</t>
  </si>
  <si>
    <t>3.1</t>
  </si>
  <si>
    <t>Единица измерения</t>
  </si>
  <si>
    <t>Реконструкция электросетей с разукрупнением в том числе:</t>
  </si>
  <si>
    <t>3.2</t>
  </si>
  <si>
    <t>3.4</t>
  </si>
  <si>
    <t>3.5</t>
  </si>
  <si>
    <t>Мероприятия</t>
  </si>
  <si>
    <t>Всего утверждено</t>
  </si>
  <si>
    <t>Фактическое исполнение</t>
  </si>
  <si>
    <t>Кол-во</t>
  </si>
  <si>
    <t xml:space="preserve">Сумма инвестиций тыс.тенге </t>
  </si>
  <si>
    <t>Сумма инвестиций тыс.тенге</t>
  </si>
  <si>
    <t>Стадия исполнения</t>
  </si>
  <si>
    <t>Срок исполнения</t>
  </si>
  <si>
    <t>ВСЕГО</t>
  </si>
  <si>
    <t>компл.</t>
  </si>
  <si>
    <t>1.4</t>
  </si>
  <si>
    <t>Ремонт ВЛ-10кВ</t>
  </si>
  <si>
    <t>Ремонт ВЛ-0,4 кВ</t>
  </si>
  <si>
    <t>Ремонт РП, ТП, КТП</t>
  </si>
  <si>
    <t>Замена аккумуляторной батареи (ПС "Арман", "Коктем", "Кирова-2")</t>
  </si>
  <si>
    <t>Замена выпрямительного устройства на ПС (ПС "Шыгыс", Арман")</t>
  </si>
  <si>
    <t>Замена сетевого монитора элегаза (3-026-R114) на ПС "Левобережная"</t>
  </si>
  <si>
    <t>Замена устройства РПН на ПС "ПНФ"</t>
  </si>
  <si>
    <t>1.5</t>
  </si>
  <si>
    <t>1.6</t>
  </si>
  <si>
    <t>1.7</t>
  </si>
  <si>
    <t>Замена изоляторов на ВЛ-220 кВ "ЦГПП-Батыс"</t>
  </si>
  <si>
    <t>1.8</t>
  </si>
  <si>
    <t>Автоматизированная система коммерческого учета электроэнергии, в том числе:</t>
  </si>
  <si>
    <t>Капитальный ремонт существующей системы АСКУЭ реализованный в 2010-2012 гг."</t>
  </si>
  <si>
    <t>СМР</t>
  </si>
  <si>
    <t>ТН</t>
  </si>
  <si>
    <t>АН</t>
  </si>
  <si>
    <t>Строительство и реконструкция объектов, в том числе:</t>
  </si>
  <si>
    <t>Реконструкция ПС110/10 кВ "Кирова" с заменой  трансформаторов Т1 и Т2</t>
  </si>
  <si>
    <t xml:space="preserve">Реконструкция ПС "ПНФ" </t>
  </si>
  <si>
    <t xml:space="preserve">Реконструкция ОРУ-110 кВ ПС "Западная" </t>
  </si>
  <si>
    <t>работа</t>
  </si>
  <si>
    <t xml:space="preserve">Реконструкция ПС "Левобережная" </t>
  </si>
  <si>
    <t>3.8</t>
  </si>
  <si>
    <t xml:space="preserve">Замена КЛ-10 кВ </t>
  </si>
  <si>
    <t>СМР/км</t>
  </si>
  <si>
    <t>3.9</t>
  </si>
  <si>
    <t xml:space="preserve">Замена КЛ-0,4 кВ </t>
  </si>
  <si>
    <t>3.10</t>
  </si>
  <si>
    <t>Строительство КЛ-10 кВ</t>
  </si>
  <si>
    <t>3,815 км</t>
  </si>
  <si>
    <t>3.13</t>
  </si>
  <si>
    <t>Разукрупнение существующх ЛЭП-10 кВ для повышения надежности электроснабжения потребителей (Алматинский район)</t>
  </si>
  <si>
    <t>3.14</t>
  </si>
  <si>
    <t>Разукрупнение существующх ЛЭП-10 кВ для повышения надежности электроснабжения потребителей (Сарыаркинский район)</t>
  </si>
  <si>
    <t>3.15</t>
  </si>
  <si>
    <t>Разукрупнение ВЛ-10 кВ (Есильский район)</t>
  </si>
  <si>
    <t>3.16</t>
  </si>
  <si>
    <t>Демонтаж и новое строительство ТП-527</t>
  </si>
  <si>
    <t>3.17</t>
  </si>
  <si>
    <t>Демонтаж и новое строительство КТП (10шт)</t>
  </si>
  <si>
    <t>КТП-971</t>
  </si>
  <si>
    <t>КТП-972</t>
  </si>
  <si>
    <t>КТП-974</t>
  </si>
  <si>
    <t>КТП-879</t>
  </si>
  <si>
    <t>КТП-261</t>
  </si>
  <si>
    <t>КТП-706</t>
  </si>
  <si>
    <t>КТП-735</t>
  </si>
  <si>
    <t>КТП-1700</t>
  </si>
  <si>
    <t>КТП-1716</t>
  </si>
  <si>
    <t>КТП-2012</t>
  </si>
  <si>
    <t>3.18</t>
  </si>
  <si>
    <t>Замена оборудования в РП, ТП (8шт)</t>
  </si>
  <si>
    <t>ТП-574</t>
  </si>
  <si>
    <t>ТП-565</t>
  </si>
  <si>
    <t>ТП-511</t>
  </si>
  <si>
    <t>ТП-127</t>
  </si>
  <si>
    <t>РП-27</t>
  </si>
  <si>
    <t>РП-4</t>
  </si>
  <si>
    <t>РП-55</t>
  </si>
  <si>
    <t>ТП-279</t>
  </si>
  <si>
    <t>Замена оборудования РП-Энергоцентр 1</t>
  </si>
  <si>
    <t>Охранно-пожарная сигнализация в РП, ТП, КТП (100 шт)</t>
  </si>
  <si>
    <t>Строительство КТП-1099</t>
  </si>
  <si>
    <t>Система видеонаблюдения на ПС</t>
  </si>
  <si>
    <t>Проектно-изыскательские работы, в том числе:</t>
  </si>
  <si>
    <t>Есильский</t>
  </si>
  <si>
    <t>Сарыаркинский</t>
  </si>
  <si>
    <t>Алматинский</t>
  </si>
  <si>
    <t>ноябрь</t>
  </si>
  <si>
    <t>сентябрь</t>
  </si>
  <si>
    <t>декабрь</t>
  </si>
  <si>
    <t>октябрь</t>
  </si>
  <si>
    <t>август</t>
  </si>
  <si>
    <t xml:space="preserve">Байконурский </t>
  </si>
  <si>
    <t>Место расположение (район)</t>
  </si>
  <si>
    <t>Алматинский, Байконурский, Есильский, Сарыаркинский</t>
  </si>
  <si>
    <t>Байконурский, Сарыаркинский</t>
  </si>
  <si>
    <t xml:space="preserve">Есильский, Байконурский </t>
  </si>
  <si>
    <t>Алматинский, Байконурский, Сарыаркинский</t>
  </si>
  <si>
    <t>на исключение в связи с корректировкой</t>
  </si>
  <si>
    <t>Проектирование замены оборудования в  РП, ТП</t>
  </si>
  <si>
    <t>усл.</t>
  </si>
  <si>
    <t>Проектирование замены кабельных линий 0,4 кВ</t>
  </si>
  <si>
    <t>Проектирование замены кабельных линий 10 кВ</t>
  </si>
  <si>
    <t>Проектирование стройтельства нового РПП на ПС "Кирова"</t>
  </si>
  <si>
    <t>Проектирование маслосборника на ПС "Аэропорт"</t>
  </si>
  <si>
    <t xml:space="preserve">Проектирование маслохозяйства на ПС "Промзона" </t>
  </si>
  <si>
    <t>Проектирование системы водяного отопления на ПС (8шт)</t>
  </si>
  <si>
    <t>Проектирование принудительно-вытяжной вентиляции из камер трансформаторов на ПС (10 шт)</t>
  </si>
  <si>
    <t>Проектирование реконструкции ВЛ 10/0,4 кВ с заменой провода на СИП</t>
  </si>
  <si>
    <t>Проектирование "Внедрение телемеханики в РП, ТП-10/0,4 кВ (69 шт.)"</t>
  </si>
  <si>
    <t>Проектирование"Модернизация автоматизированной системы диспетчерского управления АО «Астана-РЭК»</t>
  </si>
  <si>
    <t>Проектирование "Заземление нейтрали сети 10, 20 кВ через ДГР на  ПС "Новая", ПС "Заречная"</t>
  </si>
  <si>
    <t>Проектирование благоустройство территории на ПС "Аэропорт"</t>
  </si>
  <si>
    <t>Проектирование "Установка ПУ АСКУЭ (поквартирно, 
ОДПУ, ЮЛ)"</t>
  </si>
  <si>
    <t>Проектирование противоаварийной автоматики энергоузла г.Нур-Султан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</si>
  <si>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</si>
  <si>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</si>
  <si>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</si>
  <si>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</si>
  <si>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</si>
  <si>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</si>
  <si>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</si>
  <si>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</si>
  <si>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</si>
  <si>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</si>
  <si>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</si>
  <si>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</si>
  <si>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</si>
  <si>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</si>
  <si>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</si>
  <si>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</si>
  <si>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Байконурский</t>
  </si>
  <si>
    <t>объединение в один договор п.4.6</t>
  </si>
  <si>
    <t>договор заключен, ведутся подготовительные работы</t>
  </si>
  <si>
    <t>№п/п</t>
  </si>
  <si>
    <t xml:space="preserve">III квартал </t>
  </si>
  <si>
    <t>Информация о ходе исполнения утвержденной инвестиционной программы АО "Астана-РЭК" на 2021 год за III квартал</t>
  </si>
  <si>
    <t>работы выполнены</t>
  </si>
  <si>
    <t>на исключение, повторно не состоявшиеся закупки по СМР не привели к заключению договора</t>
  </si>
  <si>
    <t>договор заключен, работы по СМР не начаты, 22.09.2021г. подан иск в суд  о признании не добросовестным участником государственных закупок</t>
  </si>
  <si>
    <t>договор заключен, ожидается поставка оборудования</t>
  </si>
  <si>
    <t>договор заключен, работы ведутся</t>
  </si>
  <si>
    <t>Проектирование демонтажа и нового строительства ТП, КТП</t>
  </si>
  <si>
    <r>
      <t xml:space="preserve">договор заключен, работы по СМР не начаты, </t>
    </r>
    <r>
      <rPr>
        <sz val="12"/>
        <rFont val="Times New Roman"/>
        <family val="1"/>
        <charset val="204"/>
      </rPr>
      <t xml:space="preserve">в начале октября </t>
    </r>
    <r>
      <rPr>
        <sz val="12"/>
        <color theme="1"/>
        <rFont val="Times New Roman"/>
        <family val="1"/>
        <charset val="204"/>
      </rPr>
      <t>планируется подача иска в суд  о признании не добросовестным участником государственных закупок</t>
    </r>
  </si>
  <si>
    <t>Строительство КЛ-0,4 кВ по ул.Махтумкули</t>
  </si>
  <si>
    <t>на исключение, в связи с отсутствием ПСД</t>
  </si>
  <si>
    <t>3.3</t>
  </si>
  <si>
    <t>3.6</t>
  </si>
  <si>
    <t>3.7</t>
  </si>
  <si>
    <t>3.11</t>
  </si>
  <si>
    <t>3.12</t>
  </si>
  <si>
    <t>договора заключены, работы по СМР не начаты, подрядчиком не выполняются договорные обязательства</t>
  </si>
  <si>
    <t>договора заключены, работы ведутся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</si>
</sst>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0.0"/>
    <numFmt numFmtId="167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89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2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vertical="center" wrapText="1"/>
    </xf>
    <xf numFmtId="3" fontId="24" fillId="0" borderId="25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3" fontId="24" fillId="0" borderId="10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49" fontId="22" fillId="15" borderId="19" xfId="0" applyNumberFormat="1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26" fillId="15" borderId="10" xfId="0" applyFont="1" applyFill="1" applyBorder="1" applyAlignment="1">
      <alignment vertical="center" wrapText="1"/>
    </xf>
    <xf numFmtId="0" fontId="26" fillId="15" borderId="10" xfId="0" applyNumberFormat="1" applyFont="1" applyFill="1" applyBorder="1" applyAlignment="1" applyProtection="1">
      <alignment horizontal="center" vertical="center" wrapText="1"/>
    </xf>
    <xf numFmtId="4" fontId="26" fillId="15" borderId="10" xfId="0" applyNumberFormat="1" applyFont="1" applyFill="1" applyBorder="1" applyAlignment="1">
      <alignment horizontal="center" vertical="center" wrapText="1"/>
    </xf>
    <xf numFmtId="0" fontId="26" fillId="15" borderId="10" xfId="0" applyNumberFormat="1" applyFont="1" applyFill="1" applyBorder="1" applyAlignment="1" applyProtection="1">
      <alignment vertical="center" wrapText="1"/>
    </xf>
    <xf numFmtId="0" fontId="26" fillId="15" borderId="10" xfId="0" applyFont="1" applyFill="1" applyBorder="1" applyAlignment="1">
      <alignment horizontal="center" vertical="center" wrapText="1"/>
    </xf>
    <xf numFmtId="0" fontId="26" fillId="15" borderId="25" xfId="0" applyNumberFormat="1" applyFont="1" applyFill="1" applyBorder="1" applyAlignment="1" applyProtection="1">
      <alignment vertical="center" wrapText="1"/>
    </xf>
    <xf numFmtId="0" fontId="26" fillId="15" borderId="25" xfId="0" applyFont="1" applyFill="1" applyBorder="1" applyAlignment="1">
      <alignment horizontal="center" vertical="center" wrapText="1"/>
    </xf>
    <xf numFmtId="167" fontId="26" fillId="15" borderId="10" xfId="0" applyNumberFormat="1" applyFont="1" applyFill="1" applyBorder="1" applyAlignment="1">
      <alignment horizontal="center" vertical="center" wrapText="1"/>
    </xf>
    <xf numFmtId="3" fontId="26" fillId="15" borderId="25" xfId="0" applyNumberFormat="1" applyFont="1" applyFill="1" applyBorder="1" applyAlignment="1">
      <alignment horizontal="center" vertical="center" wrapText="1"/>
    </xf>
    <xf numFmtId="0" fontId="26" fillId="15" borderId="10" xfId="22" applyFont="1" applyFill="1" applyBorder="1" applyAlignment="1">
      <alignment vertical="center" wrapText="1"/>
    </xf>
    <xf numFmtId="0" fontId="28" fillId="15" borderId="10" xfId="22" applyFont="1" applyFill="1" applyBorder="1" applyAlignment="1">
      <alignment vertical="center" wrapText="1"/>
    </xf>
    <xf numFmtId="0" fontId="28" fillId="15" borderId="10" xfId="0" applyNumberFormat="1" applyFont="1" applyFill="1" applyBorder="1" applyAlignment="1" applyProtection="1">
      <alignment vertical="center" wrapText="1"/>
    </xf>
    <xf numFmtId="3" fontId="28" fillId="15" borderId="10" xfId="0" applyNumberFormat="1" applyFont="1" applyFill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left" vertical="center" wrapText="1"/>
    </xf>
    <xf numFmtId="0" fontId="26" fillId="15" borderId="10" xfId="22" applyFont="1" applyFill="1" applyBorder="1" applyAlignment="1">
      <alignment horizontal="left" vertical="center"/>
    </xf>
    <xf numFmtId="3" fontId="24" fillId="0" borderId="30" xfId="0" applyNumberFormat="1" applyFont="1" applyBorder="1" applyAlignment="1">
      <alignment horizontal="center" vertical="center" wrapText="1"/>
    </xf>
    <xf numFmtId="49" fontId="22" fillId="15" borderId="24" xfId="0" applyNumberFormat="1" applyFont="1" applyFill="1" applyBorder="1" applyAlignment="1">
      <alignment horizontal="center" vertical="center" wrapText="1"/>
    </xf>
    <xf numFmtId="3" fontId="26" fillId="15" borderId="30" xfId="0" applyNumberFormat="1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3" fontId="26" fillId="15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3" fontId="26" fillId="15" borderId="32" xfId="0" applyNumberFormat="1" applyFont="1" applyFill="1" applyBorder="1" applyAlignment="1">
      <alignment horizontal="center" vertical="center" wrapText="1"/>
    </xf>
    <xf numFmtId="3" fontId="26" fillId="15" borderId="10" xfId="0" applyNumberFormat="1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49" fontId="26" fillId="15" borderId="24" xfId="0" applyNumberFormat="1" applyFont="1" applyFill="1" applyBorder="1" applyAlignment="1">
      <alignment horizontal="center" vertical="center" wrapText="1"/>
    </xf>
    <xf numFmtId="0" fontId="26" fillId="15" borderId="25" xfId="0" applyNumberFormat="1" applyFont="1" applyFill="1" applyBorder="1" applyAlignment="1" applyProtection="1">
      <alignment horizontal="left" vertical="center" wrapText="1"/>
    </xf>
    <xf numFmtId="0" fontId="26" fillId="15" borderId="25" xfId="0" applyNumberFormat="1" applyFont="1" applyFill="1" applyBorder="1" applyAlignment="1" applyProtection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3" fontId="26" fillId="0" borderId="25" xfId="0" applyNumberFormat="1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3" fontId="26" fillId="15" borderId="11" xfId="0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left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49" fontId="26" fillId="15" borderId="19" xfId="0" applyNumberFormat="1" applyFont="1" applyFill="1" applyBorder="1" applyAlignment="1">
      <alignment horizontal="center" vertical="center"/>
    </xf>
    <xf numFmtId="0" fontId="26" fillId="15" borderId="10" xfId="22" applyFont="1" applyFill="1" applyBorder="1" applyAlignment="1">
      <alignment horizontal="left" vertical="center" wrapText="1"/>
    </xf>
    <xf numFmtId="49" fontId="26" fillId="15" borderId="19" xfId="0" applyNumberFormat="1" applyFont="1" applyFill="1" applyBorder="1" applyAlignment="1">
      <alignment horizontal="center" vertical="center" wrapText="1"/>
    </xf>
    <xf numFmtId="49" fontId="26" fillId="15" borderId="19" xfId="0" applyNumberFormat="1" applyFont="1" applyFill="1" applyBorder="1" applyAlignment="1" applyProtection="1">
      <alignment horizontal="center" vertical="center" wrapText="1"/>
    </xf>
    <xf numFmtId="0" fontId="26" fillId="15" borderId="10" xfId="0" applyNumberFormat="1" applyFont="1" applyFill="1" applyBorder="1" applyAlignment="1" applyProtection="1">
      <alignment horizontal="left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49" fontId="26" fillId="15" borderId="27" xfId="0" applyNumberFormat="1" applyFont="1" applyFill="1" applyBorder="1" applyAlignment="1">
      <alignment horizontal="center" vertical="center"/>
    </xf>
    <xf numFmtId="0" fontId="26" fillId="15" borderId="12" xfId="0" applyNumberFormat="1" applyFont="1" applyFill="1" applyBorder="1" applyAlignment="1" applyProtection="1">
      <alignment horizontal="left" vertical="center" wrapText="1"/>
    </xf>
    <xf numFmtId="3" fontId="26" fillId="15" borderId="11" xfId="0" applyNumberFormat="1" applyFont="1" applyFill="1" applyBorder="1" applyAlignment="1">
      <alignment horizontal="center" vertical="center" wrapText="1"/>
    </xf>
    <xf numFmtId="3" fontId="26" fillId="15" borderId="12" xfId="0" applyNumberFormat="1" applyFont="1" applyFill="1" applyBorder="1" applyAlignment="1">
      <alignment horizontal="center" vertical="center" wrapText="1"/>
    </xf>
    <xf numFmtId="167" fontId="26" fillId="15" borderId="12" xfId="0" applyNumberFormat="1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left" vertical="center" wrapText="1"/>
    </xf>
    <xf numFmtId="3" fontId="22" fillId="0" borderId="10" xfId="0" applyNumberFormat="1" applyFont="1" applyBorder="1" applyAlignment="1">
      <alignment horizontal="left" vertical="center" wrapText="1"/>
    </xf>
    <xf numFmtId="49" fontId="22" fillId="15" borderId="27" xfId="0" applyNumberFormat="1" applyFont="1" applyFill="1" applyBorder="1" applyAlignment="1">
      <alignment horizontal="center" vertical="center" wrapText="1"/>
    </xf>
    <xf numFmtId="0" fontId="26" fillId="15" borderId="12" xfId="0" applyFont="1" applyFill="1" applyBorder="1" applyAlignment="1">
      <alignment vertical="center" wrapText="1"/>
    </xf>
    <xf numFmtId="0" fontId="26" fillId="15" borderId="12" xfId="0" applyNumberFormat="1" applyFont="1" applyFill="1" applyBorder="1" applyAlignment="1" applyProtection="1">
      <alignment horizontal="center" vertical="center" wrapText="1"/>
    </xf>
    <xf numFmtId="4" fontId="26" fillId="15" borderId="12" xfId="0" applyNumberFormat="1" applyFont="1" applyFill="1" applyBorder="1" applyAlignment="1">
      <alignment horizontal="center" vertical="center" wrapText="1"/>
    </xf>
    <xf numFmtId="4" fontId="22" fillId="15" borderId="12" xfId="0" applyNumberFormat="1" applyFont="1" applyFill="1" applyBorder="1" applyAlignment="1">
      <alignment horizontal="center" vertical="center" wrapText="1"/>
    </xf>
    <xf numFmtId="3" fontId="22" fillId="15" borderId="12" xfId="0" applyNumberFormat="1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center" vertical="center" wrapText="1"/>
    </xf>
    <xf numFmtId="3" fontId="24" fillId="0" borderId="36" xfId="0" applyNumberFormat="1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vertical="center" wrapText="1"/>
    </xf>
    <xf numFmtId="0" fontId="26" fillId="15" borderId="12" xfId="0" applyFont="1" applyFill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 wrapText="1"/>
    </xf>
    <xf numFmtId="49" fontId="27" fillId="15" borderId="35" xfId="0" applyNumberFormat="1" applyFont="1" applyFill="1" applyBorder="1" applyAlignment="1" applyProtection="1">
      <alignment horizontal="center" vertical="center" wrapText="1"/>
    </xf>
    <xf numFmtId="0" fontId="27" fillId="15" borderId="36" xfId="0" applyNumberFormat="1" applyFont="1" applyFill="1" applyBorder="1" applyAlignment="1" applyProtection="1">
      <alignment horizontal="left" vertical="center" wrapText="1"/>
    </xf>
    <xf numFmtId="0" fontId="27" fillId="15" borderId="36" xfId="0" applyNumberFormat="1" applyFont="1" applyFill="1" applyBorder="1" applyAlignment="1" applyProtection="1">
      <alignment horizontal="center" vertical="center" wrapText="1"/>
    </xf>
    <xf numFmtId="3" fontId="27" fillId="15" borderId="36" xfId="0" applyNumberFormat="1" applyFont="1" applyFill="1" applyBorder="1" applyAlignment="1">
      <alignment horizontal="center" vertical="center" wrapText="1"/>
    </xf>
    <xf numFmtId="3" fontId="22" fillId="0" borderId="36" xfId="0" applyNumberFormat="1" applyFont="1" applyBorder="1" applyAlignment="1">
      <alignment horizontal="center" vertical="center" wrapText="1"/>
    </xf>
    <xf numFmtId="0" fontId="22" fillId="0" borderId="36" xfId="0" applyFont="1" applyBorder="1" applyAlignment="1">
      <alignment vertical="center" wrapText="1"/>
    </xf>
    <xf numFmtId="0" fontId="27" fillId="15" borderId="36" xfId="0" applyFont="1" applyFill="1" applyBorder="1" applyAlignment="1">
      <alignment vertical="center" wrapText="1"/>
    </xf>
    <xf numFmtId="3" fontId="26" fillId="15" borderId="36" xfId="0" applyNumberFormat="1" applyFont="1" applyFill="1" applyBorder="1" applyAlignment="1">
      <alignment horizontal="center" vertical="center" wrapText="1"/>
    </xf>
    <xf numFmtId="166" fontId="22" fillId="0" borderId="36" xfId="0" applyNumberFormat="1" applyFont="1" applyBorder="1" applyAlignment="1">
      <alignment vertical="center" wrapText="1"/>
    </xf>
    <xf numFmtId="0" fontId="22" fillId="0" borderId="37" xfId="0" applyFont="1" applyBorder="1" applyAlignment="1">
      <alignment horizontal="left" vertical="center" wrapText="1"/>
    </xf>
    <xf numFmtId="0" fontId="26" fillId="15" borderId="11" xfId="0" applyFont="1" applyFill="1" applyBorder="1" applyAlignment="1">
      <alignment horizontal="center" vertical="center" wrapText="1"/>
    </xf>
    <xf numFmtId="49" fontId="26" fillId="15" borderId="27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7" fillId="15" borderId="35" xfId="0" applyNumberFormat="1" applyFont="1" applyFill="1" applyBorder="1" applyAlignment="1" applyProtection="1">
      <alignment horizontal="center" vertical="center" wrapText="1"/>
    </xf>
    <xf numFmtId="0" fontId="22" fillId="0" borderId="38" xfId="0" applyFont="1" applyBorder="1" applyAlignment="1">
      <alignment vertical="center" wrapText="1"/>
    </xf>
    <xf numFmtId="0" fontId="26" fillId="15" borderId="30" xfId="0" applyFont="1" applyFill="1" applyBorder="1" applyAlignment="1">
      <alignment horizontal="center" vertical="center" wrapText="1"/>
    </xf>
    <xf numFmtId="3" fontId="26" fillId="0" borderId="3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49" fontId="26" fillId="15" borderId="19" xfId="0" applyNumberFormat="1" applyFont="1" applyFill="1" applyBorder="1" applyAlignment="1">
      <alignment horizontal="center" vertical="center"/>
    </xf>
    <xf numFmtId="0" fontId="26" fillId="15" borderId="10" xfId="0" applyNumberFormat="1" applyFont="1" applyFill="1" applyBorder="1" applyAlignment="1" applyProtection="1">
      <alignment horizontal="left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6" fillId="15" borderId="10" xfId="22" applyFont="1" applyFill="1" applyBorder="1" applyAlignment="1">
      <alignment horizontal="left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167" fontId="26" fillId="15" borderId="11" xfId="0" applyNumberFormat="1" applyFont="1" applyFill="1" applyBorder="1" applyAlignment="1">
      <alignment horizontal="center" vertical="center" wrapText="1"/>
    </xf>
    <xf numFmtId="167" fontId="26" fillId="15" borderId="13" xfId="0" applyNumberFormat="1" applyFont="1" applyFill="1" applyBorder="1" applyAlignment="1">
      <alignment horizontal="center" vertical="center" wrapText="1"/>
    </xf>
    <xf numFmtId="167" fontId="26" fillId="15" borderId="12" xfId="0" applyNumberFormat="1" applyFont="1" applyFill="1" applyBorder="1" applyAlignment="1">
      <alignment horizontal="center" vertical="center" wrapText="1"/>
    </xf>
    <xf numFmtId="49" fontId="26" fillId="15" borderId="27" xfId="0" applyNumberFormat="1" applyFont="1" applyFill="1" applyBorder="1" applyAlignment="1" applyProtection="1">
      <alignment horizontal="center" vertical="center" wrapText="1"/>
    </xf>
    <xf numFmtId="49" fontId="26" fillId="15" borderId="19" xfId="0" applyNumberFormat="1" applyFont="1" applyFill="1" applyBorder="1" applyAlignment="1" applyProtection="1">
      <alignment horizontal="center" vertical="center" wrapText="1"/>
    </xf>
    <xf numFmtId="0" fontId="26" fillId="15" borderId="12" xfId="0" applyNumberFormat="1" applyFont="1" applyFill="1" applyBorder="1" applyAlignment="1" applyProtection="1">
      <alignment horizontal="justify" vertical="center" wrapText="1"/>
    </xf>
    <xf numFmtId="0" fontId="26" fillId="15" borderId="10" xfId="0" applyNumberFormat="1" applyFont="1" applyFill="1" applyBorder="1" applyAlignment="1" applyProtection="1">
      <alignment horizontal="justify" vertical="center" wrapText="1"/>
    </xf>
    <xf numFmtId="3" fontId="26" fillId="15" borderId="13" xfId="0" applyNumberFormat="1" applyFont="1" applyFill="1" applyBorder="1" applyAlignment="1">
      <alignment horizontal="center" vertical="center" wrapText="1"/>
    </xf>
    <xf numFmtId="3" fontId="26" fillId="15" borderId="12" xfId="0" applyNumberFormat="1" applyFont="1" applyFill="1" applyBorder="1" applyAlignment="1">
      <alignment horizontal="center" vertical="center" wrapText="1"/>
    </xf>
    <xf numFmtId="0" fontId="25" fillId="0" borderId="31" xfId="0" applyFont="1" applyBorder="1" applyAlignment="1">
      <alignment horizontal="right" vertical="center" wrapText="1"/>
    </xf>
    <xf numFmtId="0" fontId="22" fillId="0" borderId="28" xfId="0" applyFont="1" applyBorder="1" applyAlignment="1">
      <alignment horizontal="left" vertical="center" wrapText="1"/>
    </xf>
    <xf numFmtId="2" fontId="24" fillId="0" borderId="18" xfId="0" applyNumberFormat="1" applyFont="1" applyBorder="1" applyAlignment="1">
      <alignment horizontal="center" vertical="center" wrapText="1"/>
    </xf>
    <xf numFmtId="2" fontId="24" fillId="0" borderId="23" xfId="0" applyNumberFormat="1" applyFont="1" applyBorder="1" applyAlignment="1">
      <alignment horizontal="center" vertical="center" wrapText="1"/>
    </xf>
    <xf numFmtId="2" fontId="24" fillId="0" borderId="29" xfId="0" applyNumberFormat="1" applyFont="1" applyBorder="1" applyAlignment="1">
      <alignment horizontal="center" vertical="center" wrapText="1"/>
    </xf>
    <xf numFmtId="3" fontId="26" fillId="15" borderId="13" xfId="0" applyNumberFormat="1" applyFont="1" applyFill="1" applyBorder="1" applyAlignment="1">
      <alignment horizontal="left" vertical="center" wrapText="1"/>
    </xf>
    <xf numFmtId="3" fontId="26" fillId="15" borderId="28" xfId="0" applyNumberFormat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2" fontId="24" fillId="0" borderId="15" xfId="0" applyNumberFormat="1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" fontId="24" fillId="0" borderId="16" xfId="0" applyNumberFormat="1" applyFont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center" vertical="center" wrapText="1"/>
    </xf>
    <xf numFmtId="49" fontId="26" fillId="15" borderId="10" xfId="0" applyNumberFormat="1" applyFont="1" applyFill="1" applyBorder="1" applyAlignment="1">
      <alignment horizontal="left" vertical="center"/>
    </xf>
    <xf numFmtId="49" fontId="26" fillId="15" borderId="14" xfId="0" applyNumberFormat="1" applyFont="1" applyFill="1" applyBorder="1" applyAlignment="1">
      <alignment horizontal="center" vertical="center"/>
    </xf>
    <xf numFmtId="0" fontId="26" fillId="15" borderId="30" xfId="0" applyNumberFormat="1" applyFont="1" applyFill="1" applyBorder="1" applyAlignment="1" applyProtection="1">
      <alignment horizontal="left" vertical="center" wrapText="1"/>
    </xf>
    <xf numFmtId="49" fontId="26" fillId="15" borderId="27" xfId="0" applyNumberFormat="1" applyFont="1" applyFill="1" applyBorder="1" applyAlignment="1">
      <alignment horizontal="center" vertical="center"/>
    </xf>
    <xf numFmtId="0" fontId="26" fillId="15" borderId="12" xfId="0" applyNumberFormat="1" applyFont="1" applyFill="1" applyBorder="1" applyAlignment="1" applyProtection="1">
      <alignment horizontal="left" vertical="center" wrapText="1"/>
    </xf>
    <xf numFmtId="0" fontId="26" fillId="15" borderId="11" xfId="0" applyNumberFormat="1" applyFont="1" applyFill="1" applyBorder="1" applyAlignment="1" applyProtection="1">
      <alignment horizontal="left" vertical="center" wrapText="1"/>
    </xf>
    <xf numFmtId="0" fontId="26" fillId="15" borderId="13" xfId="0" applyNumberFormat="1" applyFont="1" applyFill="1" applyBorder="1" applyAlignment="1" applyProtection="1">
      <alignment horizontal="left" vertical="center" wrapText="1"/>
    </xf>
    <xf numFmtId="49" fontId="26" fillId="15" borderId="33" xfId="0" applyNumberFormat="1" applyFont="1" applyFill="1" applyBorder="1" applyAlignment="1">
      <alignment horizontal="center" vertical="center"/>
    </xf>
    <xf numFmtId="49" fontId="26" fillId="15" borderId="34" xfId="0" applyNumberFormat="1" applyFont="1" applyFill="1" applyBorder="1" applyAlignment="1">
      <alignment horizontal="center" vertical="center"/>
    </xf>
    <xf numFmtId="49" fontId="26" fillId="15" borderId="19" xfId="0" applyNumberFormat="1" applyFont="1" applyFill="1" applyBorder="1" applyAlignment="1">
      <alignment horizontal="center" vertical="center" wrapText="1"/>
    </xf>
    <xf numFmtId="49" fontId="26" fillId="15" borderId="33" xfId="0" applyNumberFormat="1" applyFont="1" applyFill="1" applyBorder="1" applyAlignment="1">
      <alignment horizontal="center" vertical="center" wrapText="1"/>
    </xf>
    <xf numFmtId="0" fontId="26" fillId="15" borderId="11" xfId="22" applyFont="1" applyFill="1" applyBorder="1" applyAlignment="1">
      <alignment horizontal="left" vertical="center" wrapText="1"/>
    </xf>
    <xf numFmtId="3" fontId="26" fillId="0" borderId="11" xfId="0" applyNumberFormat="1" applyFont="1" applyFill="1" applyBorder="1" applyAlignment="1">
      <alignment horizontal="left" vertical="center" wrapText="1"/>
    </xf>
    <xf numFmtId="3" fontId="26" fillId="0" borderId="13" xfId="0" applyNumberFormat="1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3" fontId="22" fillId="0" borderId="11" xfId="0" applyNumberFormat="1" applyFont="1" applyBorder="1" applyAlignment="1">
      <alignment horizontal="left" vertical="center" wrapText="1"/>
    </xf>
    <xf numFmtId="3" fontId="22" fillId="0" borderId="13" xfId="0" applyNumberFormat="1" applyFont="1" applyBorder="1" applyAlignment="1">
      <alignment horizontal="left" vertical="center" wrapText="1"/>
    </xf>
    <xf numFmtId="3" fontId="22" fillId="0" borderId="12" xfId="0" applyNumberFormat="1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22" xfId="0" applyFont="1" applyBorder="1" applyAlignment="1">
      <alignment horizontal="left" vertical="center" wrapText="1"/>
    </xf>
    <xf numFmtId="3" fontId="26" fillId="15" borderId="11" xfId="0" applyNumberFormat="1" applyFont="1" applyFill="1" applyBorder="1" applyAlignment="1">
      <alignment horizontal="left" vertical="center" wrapText="1"/>
    </xf>
    <xf numFmtId="3" fontId="26" fillId="15" borderId="12" xfId="0" applyNumberFormat="1" applyFont="1" applyFill="1" applyBorder="1" applyAlignment="1">
      <alignment horizontal="left" vertical="center" wrapText="1"/>
    </xf>
    <xf numFmtId="3" fontId="26" fillId="0" borderId="15" xfId="0" applyNumberFormat="1" applyFont="1" applyFill="1" applyBorder="1" applyAlignment="1">
      <alignment horizontal="left" vertical="center" wrapText="1"/>
    </xf>
    <xf numFmtId="3" fontId="26" fillId="0" borderId="12" xfId="0" applyNumberFormat="1" applyFont="1" applyFill="1" applyBorder="1" applyAlignment="1">
      <alignment horizontal="left" vertical="center" wrapText="1"/>
    </xf>
  </cellXfs>
  <cellStyles count="289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5\&#1086;&#1073;&#1097;&#1072;&#1103;\Users\UZAKOVA\AppData\Local\Microsoft\Windows\Temporary%20Internet%20Files\Content.Outlook\QXRDVH7J\&#1048;&#1055;%202021-2025%20&#1085;&#1072;%20&#1087;&#1077;&#1095;&#1072;&#1090;&#1100;%20&#1080;&#1090;&#1086;&#1075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2.06.20г.для печати"/>
      <sheetName val="Лист1"/>
    </sheetNames>
    <sheetDataSet>
      <sheetData sheetId="0">
        <row r="45">
          <cell r="F45">
            <v>65683.199999999997</v>
          </cell>
        </row>
        <row r="48">
          <cell r="F48">
            <v>124916.85</v>
          </cell>
        </row>
        <row r="49">
          <cell r="F49">
            <v>4047.31</v>
          </cell>
        </row>
        <row r="50">
          <cell r="F50">
            <v>1399.07</v>
          </cell>
        </row>
        <row r="54">
          <cell r="F54">
            <v>78802.41</v>
          </cell>
        </row>
        <row r="55">
          <cell r="F55">
            <v>2553.1999999999998</v>
          </cell>
        </row>
        <row r="56">
          <cell r="F56">
            <v>882.59</v>
          </cell>
        </row>
        <row r="57">
          <cell r="F57">
            <v>76145.179999999993</v>
          </cell>
        </row>
        <row r="58">
          <cell r="F58">
            <v>2467.1</v>
          </cell>
        </row>
        <row r="59">
          <cell r="F59">
            <v>852.83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8"/>
  <sheetViews>
    <sheetView tabSelected="1" zoomScale="75" zoomScaleNormal="75" workbookViewId="0">
      <selection activeCell="V8" sqref="V8"/>
    </sheetView>
  </sheetViews>
  <sheetFormatPr defaultRowHeight="15.75" x14ac:dyDescent="0.25"/>
  <cols>
    <col min="1" max="1" width="2" style="4" customWidth="1"/>
    <col min="2" max="2" width="9.140625" style="4"/>
    <col min="3" max="3" width="67.140625" style="4" customWidth="1"/>
    <col min="4" max="4" width="13.42578125" style="4" customWidth="1"/>
    <col min="5" max="5" width="7.85546875" style="4" customWidth="1"/>
    <col min="6" max="6" width="17.42578125" style="4" customWidth="1"/>
    <col min="7" max="7" width="11.5703125" style="4" customWidth="1"/>
    <col min="8" max="8" width="13.28515625" style="4" customWidth="1"/>
    <col min="9" max="9" width="29.42578125" style="4" customWidth="1"/>
    <col min="10" max="10" width="38.7109375" style="4" customWidth="1"/>
    <col min="11" max="11" width="9.85546875" style="4" customWidth="1"/>
    <col min="12" max="16384" width="9.140625" style="4"/>
  </cols>
  <sheetData>
    <row r="2" spans="2:11" s="1" customFormat="1" ht="18.75" x14ac:dyDescent="0.25">
      <c r="C2" s="127" t="s">
        <v>143</v>
      </c>
      <c r="D2" s="127"/>
      <c r="E2" s="127"/>
      <c r="F2" s="127"/>
      <c r="G2" s="127"/>
      <c r="H2" s="127"/>
      <c r="I2" s="127"/>
      <c r="J2" s="127"/>
    </row>
    <row r="3" spans="2:11" s="1" customFormat="1" ht="16.5" thickBot="1" x14ac:dyDescent="0.3">
      <c r="B3" s="2"/>
      <c r="C3" s="3"/>
      <c r="D3" s="3"/>
      <c r="E3" s="3"/>
      <c r="F3" s="3"/>
      <c r="G3" s="3"/>
      <c r="H3" s="3"/>
      <c r="J3" s="120" t="s">
        <v>142</v>
      </c>
      <c r="K3" s="120"/>
    </row>
    <row r="4" spans="2:11" x14ac:dyDescent="0.25">
      <c r="B4" s="128" t="s">
        <v>141</v>
      </c>
      <c r="C4" s="131" t="s">
        <v>14</v>
      </c>
      <c r="D4" s="131" t="s">
        <v>9</v>
      </c>
      <c r="E4" s="138" t="s">
        <v>15</v>
      </c>
      <c r="F4" s="139"/>
      <c r="G4" s="140" t="s">
        <v>16</v>
      </c>
      <c r="H4" s="141"/>
      <c r="I4" s="135" t="s">
        <v>100</v>
      </c>
      <c r="J4" s="135" t="s">
        <v>20</v>
      </c>
      <c r="K4" s="122" t="s">
        <v>21</v>
      </c>
    </row>
    <row r="5" spans="2:11" ht="47.25" x14ac:dyDescent="0.25">
      <c r="B5" s="129"/>
      <c r="C5" s="132"/>
      <c r="D5" s="133"/>
      <c r="E5" s="5" t="s">
        <v>17</v>
      </c>
      <c r="F5" s="5" t="s">
        <v>18</v>
      </c>
      <c r="G5" s="5" t="s">
        <v>17</v>
      </c>
      <c r="H5" s="5" t="s">
        <v>19</v>
      </c>
      <c r="I5" s="136"/>
      <c r="J5" s="136"/>
      <c r="K5" s="123"/>
    </row>
    <row r="6" spans="2:11" ht="16.5" thickBot="1" x14ac:dyDescent="0.3">
      <c r="B6" s="130"/>
      <c r="C6" s="6" t="s">
        <v>22</v>
      </c>
      <c r="D6" s="134"/>
      <c r="E6" s="7"/>
      <c r="F6" s="8">
        <f>F7+F16+F20+F82</f>
        <v>4478185.9324448649</v>
      </c>
      <c r="G6" s="8"/>
      <c r="H6" s="8">
        <f>H7+H20</f>
        <v>139870.26500000001</v>
      </c>
      <c r="I6" s="137"/>
      <c r="J6" s="137"/>
      <c r="K6" s="124"/>
    </row>
    <row r="7" spans="2:11" ht="16.5" thickBot="1" x14ac:dyDescent="0.3">
      <c r="B7" s="76">
        <v>1</v>
      </c>
      <c r="C7" s="77" t="s">
        <v>10</v>
      </c>
      <c r="D7" s="78"/>
      <c r="E7" s="79"/>
      <c r="F7" s="79">
        <f>SUM(F8:F15)</f>
        <v>210759.016</v>
      </c>
      <c r="G7" s="79"/>
      <c r="H7" s="79">
        <f>SUM(H8:H15)</f>
        <v>133772.26500000001</v>
      </c>
      <c r="I7" s="80"/>
      <c r="J7" s="80"/>
      <c r="K7" s="81"/>
    </row>
    <row r="8" spans="2:11" ht="31.5" customHeight="1" x14ac:dyDescent="0.25">
      <c r="B8" s="70" t="s">
        <v>0</v>
      </c>
      <c r="C8" s="71" t="s">
        <v>25</v>
      </c>
      <c r="D8" s="72" t="s">
        <v>1</v>
      </c>
      <c r="E8" s="73">
        <v>26.1</v>
      </c>
      <c r="F8" s="66">
        <v>20446.076000000001</v>
      </c>
      <c r="G8" s="74">
        <v>26.1</v>
      </c>
      <c r="H8" s="75">
        <v>10223</v>
      </c>
      <c r="I8" s="54" t="s">
        <v>101</v>
      </c>
      <c r="J8" s="55" t="s">
        <v>144</v>
      </c>
      <c r="K8" s="52" t="s">
        <v>95</v>
      </c>
    </row>
    <row r="9" spans="2:11" ht="31.5" customHeight="1" x14ac:dyDescent="0.25">
      <c r="B9" s="14" t="s">
        <v>2</v>
      </c>
      <c r="C9" s="18" t="s">
        <v>26</v>
      </c>
      <c r="D9" s="19" t="s">
        <v>1</v>
      </c>
      <c r="E9" s="20">
        <v>20.399999999999999</v>
      </c>
      <c r="F9" s="37">
        <v>30423.125</v>
      </c>
      <c r="G9" s="20">
        <v>20.399999999999999</v>
      </c>
      <c r="H9" s="37">
        <v>30423.125</v>
      </c>
      <c r="I9" s="10" t="s">
        <v>101</v>
      </c>
      <c r="J9" s="38" t="s">
        <v>144</v>
      </c>
      <c r="K9" s="36" t="s">
        <v>95</v>
      </c>
    </row>
    <row r="10" spans="2:11" ht="31.5" customHeight="1" x14ac:dyDescent="0.25">
      <c r="B10" s="14" t="s">
        <v>3</v>
      </c>
      <c r="C10" s="18" t="s">
        <v>27</v>
      </c>
      <c r="D10" s="19" t="s">
        <v>4</v>
      </c>
      <c r="E10" s="37">
        <v>30</v>
      </c>
      <c r="F10" s="37">
        <v>15167.84</v>
      </c>
      <c r="G10" s="37">
        <v>30</v>
      </c>
      <c r="H10" s="37">
        <v>15167.84</v>
      </c>
      <c r="I10" s="10" t="s">
        <v>101</v>
      </c>
      <c r="J10" s="38" t="s">
        <v>144</v>
      </c>
      <c r="K10" s="36" t="s">
        <v>95</v>
      </c>
    </row>
    <row r="11" spans="2:11" ht="30.75" customHeight="1" x14ac:dyDescent="0.25">
      <c r="B11" s="14" t="s">
        <v>24</v>
      </c>
      <c r="C11" s="21" t="s">
        <v>28</v>
      </c>
      <c r="D11" s="22" t="s">
        <v>23</v>
      </c>
      <c r="E11" s="37">
        <v>5</v>
      </c>
      <c r="F11" s="37">
        <v>27668.223000000002</v>
      </c>
      <c r="G11" s="11">
        <v>5</v>
      </c>
      <c r="H11" s="37">
        <v>23993</v>
      </c>
      <c r="I11" s="10" t="s">
        <v>102</v>
      </c>
      <c r="J11" s="38" t="s">
        <v>144</v>
      </c>
      <c r="K11" s="36" t="s">
        <v>95</v>
      </c>
    </row>
    <row r="12" spans="2:11" ht="30.75" customHeight="1" x14ac:dyDescent="0.25">
      <c r="B12" s="14" t="s">
        <v>32</v>
      </c>
      <c r="C12" s="21" t="s">
        <v>29</v>
      </c>
      <c r="D12" s="22" t="s">
        <v>23</v>
      </c>
      <c r="E12" s="37">
        <f>2+1</f>
        <v>3</v>
      </c>
      <c r="F12" s="37">
        <v>37856.665000000001</v>
      </c>
      <c r="G12" s="11">
        <v>3</v>
      </c>
      <c r="H12" s="37">
        <v>18165.3</v>
      </c>
      <c r="I12" s="10" t="s">
        <v>103</v>
      </c>
      <c r="J12" s="38" t="s">
        <v>144</v>
      </c>
      <c r="K12" s="36" t="s">
        <v>95</v>
      </c>
    </row>
    <row r="13" spans="2:11" ht="30.75" customHeight="1" x14ac:dyDescent="0.25">
      <c r="B13" s="14" t="s">
        <v>33</v>
      </c>
      <c r="C13" s="21" t="s">
        <v>30</v>
      </c>
      <c r="D13" s="22" t="s">
        <v>4</v>
      </c>
      <c r="E13" s="37">
        <v>1</v>
      </c>
      <c r="F13" s="37">
        <v>2873.1419999999998</v>
      </c>
      <c r="G13" s="11">
        <v>1</v>
      </c>
      <c r="H13" s="37">
        <v>2800</v>
      </c>
      <c r="I13" s="10" t="s">
        <v>91</v>
      </c>
      <c r="J13" s="38" t="s">
        <v>144</v>
      </c>
      <c r="K13" s="36" t="s">
        <v>95</v>
      </c>
    </row>
    <row r="14" spans="2:11" ht="30.75" customHeight="1" x14ac:dyDescent="0.25">
      <c r="B14" s="14" t="s">
        <v>34</v>
      </c>
      <c r="C14" s="21" t="s">
        <v>31</v>
      </c>
      <c r="D14" s="22" t="s">
        <v>23</v>
      </c>
      <c r="E14" s="37">
        <v>1</v>
      </c>
      <c r="F14" s="37">
        <v>47487.326000000001</v>
      </c>
      <c r="G14" s="11">
        <v>1</v>
      </c>
      <c r="H14" s="51">
        <v>33000</v>
      </c>
      <c r="I14" s="50" t="s">
        <v>93</v>
      </c>
      <c r="J14" s="38" t="s">
        <v>144</v>
      </c>
      <c r="K14" s="36" t="s">
        <v>95</v>
      </c>
    </row>
    <row r="15" spans="2:11" ht="32.25" thickBot="1" x14ac:dyDescent="0.3">
      <c r="B15" s="34" t="s">
        <v>36</v>
      </c>
      <c r="C15" s="23" t="s">
        <v>35</v>
      </c>
      <c r="D15" s="24" t="s">
        <v>4</v>
      </c>
      <c r="E15" s="26">
        <v>1650</v>
      </c>
      <c r="F15" s="26">
        <v>28836.618999999999</v>
      </c>
      <c r="G15" s="16"/>
      <c r="H15" s="15"/>
      <c r="I15" s="15"/>
      <c r="J15" s="42" t="s">
        <v>105</v>
      </c>
      <c r="K15" s="17"/>
    </row>
    <row r="16" spans="2:11" ht="31.5" customHeight="1" thickBot="1" x14ac:dyDescent="0.3">
      <c r="B16" s="84" t="s">
        <v>5</v>
      </c>
      <c r="C16" s="85" t="s">
        <v>37</v>
      </c>
      <c r="D16" s="86"/>
      <c r="E16" s="87"/>
      <c r="F16" s="87">
        <f>SUM(F17:F19)</f>
        <v>423565.12800000003</v>
      </c>
      <c r="G16" s="88"/>
      <c r="H16" s="89"/>
      <c r="I16" s="89"/>
      <c r="J16" s="89"/>
      <c r="K16" s="81"/>
    </row>
    <row r="17" spans="2:11" ht="21.75" customHeight="1" x14ac:dyDescent="0.25">
      <c r="B17" s="114" t="s">
        <v>6</v>
      </c>
      <c r="C17" s="116" t="s">
        <v>38</v>
      </c>
      <c r="D17" s="82" t="s">
        <v>39</v>
      </c>
      <c r="E17" s="67">
        <v>1</v>
      </c>
      <c r="F17" s="118">
        <v>423565.12800000003</v>
      </c>
      <c r="G17" s="83"/>
      <c r="H17" s="54"/>
      <c r="I17" s="102" t="s">
        <v>101</v>
      </c>
      <c r="J17" s="125" t="s">
        <v>105</v>
      </c>
      <c r="K17" s="9"/>
    </row>
    <row r="18" spans="2:11" ht="21.75" customHeight="1" x14ac:dyDescent="0.25">
      <c r="B18" s="115"/>
      <c r="C18" s="117"/>
      <c r="D18" s="22" t="s">
        <v>40</v>
      </c>
      <c r="E18" s="25">
        <v>1</v>
      </c>
      <c r="F18" s="118"/>
      <c r="G18" s="11"/>
      <c r="H18" s="10"/>
      <c r="I18" s="102"/>
      <c r="J18" s="125"/>
      <c r="K18" s="13"/>
    </row>
    <row r="19" spans="2:11" ht="21.75" customHeight="1" thickBot="1" x14ac:dyDescent="0.3">
      <c r="B19" s="115"/>
      <c r="C19" s="117"/>
      <c r="D19" s="22" t="s">
        <v>41</v>
      </c>
      <c r="E19" s="25">
        <v>1</v>
      </c>
      <c r="F19" s="119"/>
      <c r="G19" s="11"/>
      <c r="H19" s="10"/>
      <c r="I19" s="121"/>
      <c r="J19" s="126"/>
      <c r="K19" s="13"/>
    </row>
    <row r="20" spans="2:11" ht="21" customHeight="1" thickBot="1" x14ac:dyDescent="0.3">
      <c r="B20" s="84" t="s">
        <v>7</v>
      </c>
      <c r="C20" s="90" t="s">
        <v>42</v>
      </c>
      <c r="D20" s="90"/>
      <c r="E20" s="91"/>
      <c r="F20" s="87">
        <v>3480233</v>
      </c>
      <c r="G20" s="92"/>
      <c r="H20" s="79">
        <f>H39</f>
        <v>6098</v>
      </c>
      <c r="I20" s="89"/>
      <c r="J20" s="89"/>
      <c r="K20" s="93"/>
    </row>
    <row r="21" spans="2:11" ht="21" customHeight="1" x14ac:dyDescent="0.25">
      <c r="B21" s="143" t="s">
        <v>8</v>
      </c>
      <c r="C21" s="144" t="s">
        <v>43</v>
      </c>
      <c r="D21" s="99" t="s">
        <v>39</v>
      </c>
      <c r="E21" s="35">
        <v>1</v>
      </c>
      <c r="F21" s="100">
        <v>254906.53</v>
      </c>
      <c r="G21" s="33"/>
      <c r="H21" s="33"/>
      <c r="I21" s="165" t="s">
        <v>92</v>
      </c>
      <c r="J21" s="169" t="s">
        <v>158</v>
      </c>
      <c r="K21" s="156" t="s">
        <v>96</v>
      </c>
    </row>
    <row r="22" spans="2:11" ht="21" customHeight="1" x14ac:dyDescent="0.25">
      <c r="B22" s="104"/>
      <c r="C22" s="105"/>
      <c r="D22" s="22" t="s">
        <v>40</v>
      </c>
      <c r="E22" s="37">
        <v>1</v>
      </c>
      <c r="F22" s="56">
        <v>2854.953</v>
      </c>
      <c r="G22" s="11"/>
      <c r="H22" s="10"/>
      <c r="I22" s="163"/>
      <c r="J22" s="155"/>
      <c r="K22" s="157"/>
    </row>
    <row r="23" spans="2:11" ht="21" customHeight="1" x14ac:dyDescent="0.25">
      <c r="B23" s="104"/>
      <c r="C23" s="105"/>
      <c r="D23" s="22" t="s">
        <v>41</v>
      </c>
      <c r="E23" s="37">
        <v>1</v>
      </c>
      <c r="F23" s="56">
        <v>8258.9719999999998</v>
      </c>
      <c r="G23" s="11"/>
      <c r="H23" s="10"/>
      <c r="I23" s="164"/>
      <c r="J23" s="170"/>
      <c r="K23" s="158"/>
    </row>
    <row r="24" spans="2:11" ht="31.5" customHeight="1" x14ac:dyDescent="0.25">
      <c r="B24" s="57" t="s">
        <v>11</v>
      </c>
      <c r="C24" s="32" t="s">
        <v>44</v>
      </c>
      <c r="D24" s="22" t="s">
        <v>39</v>
      </c>
      <c r="E24" s="37">
        <v>1</v>
      </c>
      <c r="F24" s="56">
        <v>331054.09499999997</v>
      </c>
      <c r="G24" s="11"/>
      <c r="H24" s="10"/>
      <c r="I24" s="53" t="s">
        <v>93</v>
      </c>
      <c r="J24" s="41" t="s">
        <v>105</v>
      </c>
      <c r="K24" s="13"/>
    </row>
    <row r="25" spans="2:11" ht="28.5" customHeight="1" x14ac:dyDescent="0.25">
      <c r="B25" s="57" t="s">
        <v>153</v>
      </c>
      <c r="C25" s="27" t="s">
        <v>45</v>
      </c>
      <c r="D25" s="22" t="s">
        <v>46</v>
      </c>
      <c r="E25" s="37">
        <v>1</v>
      </c>
      <c r="F25" s="56">
        <v>404899.94099999999</v>
      </c>
      <c r="G25" s="12"/>
      <c r="H25" s="10"/>
      <c r="I25" s="10"/>
      <c r="J25" s="41" t="s">
        <v>105</v>
      </c>
      <c r="K25" s="13"/>
    </row>
    <row r="26" spans="2:11" hidden="1" x14ac:dyDescent="0.25">
      <c r="B26" s="104" t="s">
        <v>13</v>
      </c>
      <c r="C26" s="142" t="s">
        <v>47</v>
      </c>
      <c r="D26" s="22" t="s">
        <v>39</v>
      </c>
      <c r="E26" s="37">
        <v>1</v>
      </c>
      <c r="F26" s="106">
        <v>645848</v>
      </c>
      <c r="G26" s="11"/>
      <c r="H26" s="10"/>
      <c r="I26" s="162" t="s">
        <v>91</v>
      </c>
      <c r="J26" s="10"/>
      <c r="K26" s="166" t="s">
        <v>96</v>
      </c>
    </row>
    <row r="27" spans="2:11" ht="31.5" hidden="1" customHeight="1" x14ac:dyDescent="0.25">
      <c r="B27" s="104"/>
      <c r="C27" s="142"/>
      <c r="D27" s="22" t="s">
        <v>40</v>
      </c>
      <c r="E27" s="37">
        <v>1</v>
      </c>
      <c r="F27" s="107"/>
      <c r="G27" s="11"/>
      <c r="H27" s="10"/>
      <c r="I27" s="163"/>
      <c r="J27" s="10"/>
      <c r="K27" s="157"/>
    </row>
    <row r="28" spans="2:11" ht="6" hidden="1" customHeight="1" x14ac:dyDescent="0.25">
      <c r="B28" s="104"/>
      <c r="C28" s="142"/>
      <c r="D28" s="22" t="s">
        <v>41</v>
      </c>
      <c r="E28" s="37">
        <v>1</v>
      </c>
      <c r="F28" s="108"/>
      <c r="G28" s="11"/>
      <c r="H28" s="10"/>
      <c r="I28" s="164"/>
      <c r="J28" s="10"/>
      <c r="K28" s="158"/>
    </row>
    <row r="29" spans="2:11" ht="18.75" customHeight="1" x14ac:dyDescent="0.25">
      <c r="B29" s="149" t="s">
        <v>12</v>
      </c>
      <c r="C29" s="147" t="s">
        <v>47</v>
      </c>
      <c r="D29" s="22" t="s">
        <v>50</v>
      </c>
      <c r="E29" s="37">
        <v>1</v>
      </c>
      <c r="F29" s="56">
        <v>645847.76199999999</v>
      </c>
      <c r="G29" s="10"/>
      <c r="H29" s="11"/>
      <c r="I29" s="159" t="s">
        <v>91</v>
      </c>
      <c r="J29" s="154" t="s">
        <v>159</v>
      </c>
      <c r="K29" s="166" t="s">
        <v>96</v>
      </c>
    </row>
    <row r="30" spans="2:11" ht="18.75" customHeight="1" x14ac:dyDescent="0.25">
      <c r="B30" s="150"/>
      <c r="C30" s="148"/>
      <c r="D30" s="22" t="s">
        <v>40</v>
      </c>
      <c r="E30" s="37"/>
      <c r="F30" s="56"/>
      <c r="G30" s="10"/>
      <c r="H30" s="11"/>
      <c r="I30" s="160"/>
      <c r="J30" s="155"/>
      <c r="K30" s="157"/>
    </row>
    <row r="31" spans="2:11" x14ac:dyDescent="0.25">
      <c r="B31" s="145"/>
      <c r="C31" s="146"/>
      <c r="D31" s="22" t="s">
        <v>41</v>
      </c>
      <c r="E31" s="10"/>
      <c r="F31" s="10"/>
      <c r="G31" s="10"/>
      <c r="H31" s="10"/>
      <c r="I31" s="161"/>
      <c r="J31" s="170"/>
      <c r="K31" s="158"/>
    </row>
    <row r="32" spans="2:11" ht="31.5" x14ac:dyDescent="0.25">
      <c r="B32" s="63" t="s">
        <v>13</v>
      </c>
      <c r="C32" s="64" t="s">
        <v>151</v>
      </c>
      <c r="D32" s="22" t="s">
        <v>1</v>
      </c>
      <c r="E32" s="43">
        <v>0.5</v>
      </c>
      <c r="F32" s="11">
        <v>4747</v>
      </c>
      <c r="G32" s="10"/>
      <c r="H32" s="10"/>
      <c r="I32" s="69" t="s">
        <v>93</v>
      </c>
      <c r="J32" s="68" t="s">
        <v>152</v>
      </c>
      <c r="K32" s="36"/>
    </row>
    <row r="33" spans="2:11" ht="15" customHeight="1" x14ac:dyDescent="0.25">
      <c r="B33" s="145" t="s">
        <v>154</v>
      </c>
      <c r="C33" s="146" t="s">
        <v>49</v>
      </c>
      <c r="D33" s="22" t="s">
        <v>50</v>
      </c>
      <c r="E33" s="54"/>
      <c r="F33" s="107">
        <v>387734</v>
      </c>
      <c r="G33" s="10"/>
      <c r="H33" s="10"/>
      <c r="I33" s="102" t="s">
        <v>101</v>
      </c>
      <c r="J33" s="101" t="s">
        <v>145</v>
      </c>
      <c r="K33" s="157" t="s">
        <v>97</v>
      </c>
    </row>
    <row r="34" spans="2:11" ht="15" customHeight="1" x14ac:dyDescent="0.25">
      <c r="B34" s="104"/>
      <c r="C34" s="105"/>
      <c r="D34" s="22" t="s">
        <v>40</v>
      </c>
      <c r="E34" s="10"/>
      <c r="F34" s="107"/>
      <c r="G34" s="10"/>
      <c r="H34" s="10"/>
      <c r="I34" s="102"/>
      <c r="J34" s="102"/>
      <c r="K34" s="157"/>
    </row>
    <row r="35" spans="2:11" ht="23.25" customHeight="1" x14ac:dyDescent="0.25">
      <c r="B35" s="104"/>
      <c r="C35" s="105"/>
      <c r="D35" s="22" t="s">
        <v>41</v>
      </c>
      <c r="E35" s="25"/>
      <c r="F35" s="108"/>
      <c r="G35" s="10"/>
      <c r="H35" s="10"/>
      <c r="I35" s="103"/>
      <c r="J35" s="103"/>
      <c r="K35" s="158"/>
    </row>
    <row r="36" spans="2:11" ht="18.75" customHeight="1" x14ac:dyDescent="0.25">
      <c r="B36" s="104" t="s">
        <v>155</v>
      </c>
      <c r="C36" s="105" t="s">
        <v>52</v>
      </c>
      <c r="D36" s="22" t="s">
        <v>50</v>
      </c>
      <c r="E36" s="25">
        <v>9.0090000000000003</v>
      </c>
      <c r="F36" s="106">
        <v>73153</v>
      </c>
      <c r="G36" s="10"/>
      <c r="H36" s="10"/>
      <c r="I36" s="101" t="s">
        <v>101</v>
      </c>
      <c r="J36" s="154" t="s">
        <v>159</v>
      </c>
      <c r="K36" s="166" t="s">
        <v>96</v>
      </c>
    </row>
    <row r="37" spans="2:11" ht="18.75" customHeight="1" x14ac:dyDescent="0.25">
      <c r="B37" s="104"/>
      <c r="C37" s="105"/>
      <c r="D37" s="22" t="s">
        <v>40</v>
      </c>
      <c r="E37" s="25"/>
      <c r="F37" s="107"/>
      <c r="G37" s="10"/>
      <c r="H37" s="10"/>
      <c r="I37" s="102"/>
      <c r="J37" s="155"/>
      <c r="K37" s="157"/>
    </row>
    <row r="38" spans="2:11" ht="18.75" customHeight="1" x14ac:dyDescent="0.25">
      <c r="B38" s="104"/>
      <c r="C38" s="105"/>
      <c r="D38" s="22" t="s">
        <v>41</v>
      </c>
      <c r="E38" s="25"/>
      <c r="F38" s="108"/>
      <c r="G38" s="10"/>
      <c r="H38" s="10"/>
      <c r="I38" s="103"/>
      <c r="J38" s="170"/>
      <c r="K38" s="158"/>
    </row>
    <row r="39" spans="2:11" ht="23.25" customHeight="1" x14ac:dyDescent="0.25">
      <c r="B39" s="104" t="s">
        <v>48</v>
      </c>
      <c r="C39" s="105" t="s">
        <v>54</v>
      </c>
      <c r="D39" s="22" t="s">
        <v>50</v>
      </c>
      <c r="E39" s="111" t="s">
        <v>55</v>
      </c>
      <c r="F39" s="110">
        <v>63200.701000000001</v>
      </c>
      <c r="G39" s="10"/>
      <c r="H39" s="37">
        <v>6098</v>
      </c>
      <c r="I39" s="101" t="s">
        <v>99</v>
      </c>
      <c r="J39" s="167" t="s">
        <v>148</v>
      </c>
      <c r="K39" s="166" t="s">
        <v>95</v>
      </c>
    </row>
    <row r="40" spans="2:11" ht="23.25" customHeight="1" x14ac:dyDescent="0.25">
      <c r="B40" s="104"/>
      <c r="C40" s="105"/>
      <c r="D40" s="22" t="s">
        <v>40</v>
      </c>
      <c r="E40" s="112"/>
      <c r="F40" s="110"/>
      <c r="G40" s="10"/>
      <c r="H40" s="40"/>
      <c r="I40" s="102"/>
      <c r="J40" s="125"/>
      <c r="K40" s="157"/>
    </row>
    <row r="41" spans="2:11" ht="23.25" customHeight="1" x14ac:dyDescent="0.25">
      <c r="B41" s="104"/>
      <c r="C41" s="105"/>
      <c r="D41" s="22" t="s">
        <v>41</v>
      </c>
      <c r="E41" s="113"/>
      <c r="F41" s="110"/>
      <c r="G41" s="10"/>
      <c r="H41" s="40"/>
      <c r="I41" s="103"/>
      <c r="J41" s="168"/>
      <c r="K41" s="158"/>
    </row>
    <row r="42" spans="2:11" ht="25.5" customHeight="1" x14ac:dyDescent="0.25">
      <c r="B42" s="104" t="s">
        <v>51</v>
      </c>
      <c r="C42" s="109" t="s">
        <v>57</v>
      </c>
      <c r="D42" s="22" t="s">
        <v>39</v>
      </c>
      <c r="E42" s="37">
        <v>1</v>
      </c>
      <c r="F42" s="110">
        <f>65683.2+2128.14+735.65</f>
        <v>68546.989999999991</v>
      </c>
      <c r="G42" s="10"/>
      <c r="H42" s="39"/>
      <c r="I42" s="101" t="s">
        <v>93</v>
      </c>
      <c r="J42" s="167" t="s">
        <v>146</v>
      </c>
      <c r="K42" s="166" t="s">
        <v>98</v>
      </c>
    </row>
    <row r="43" spans="2:11" ht="25.5" customHeight="1" x14ac:dyDescent="0.25">
      <c r="B43" s="104"/>
      <c r="C43" s="109"/>
      <c r="D43" s="22" t="s">
        <v>40</v>
      </c>
      <c r="E43" s="37">
        <v>1</v>
      </c>
      <c r="F43" s="110"/>
      <c r="G43" s="10"/>
      <c r="H43" s="10"/>
      <c r="I43" s="102"/>
      <c r="J43" s="125"/>
      <c r="K43" s="157"/>
    </row>
    <row r="44" spans="2:11" ht="14.25" customHeight="1" x14ac:dyDescent="0.25">
      <c r="B44" s="104"/>
      <c r="C44" s="109"/>
      <c r="D44" s="22" t="s">
        <v>41</v>
      </c>
      <c r="E44" s="37">
        <v>1</v>
      </c>
      <c r="F44" s="110"/>
      <c r="G44" s="10"/>
      <c r="H44" s="10"/>
      <c r="I44" s="103"/>
      <c r="J44" s="168"/>
      <c r="K44" s="158"/>
    </row>
    <row r="45" spans="2:11" ht="28.5" customHeight="1" x14ac:dyDescent="0.25">
      <c r="B45" s="104" t="s">
        <v>53</v>
      </c>
      <c r="C45" s="109" t="s">
        <v>59</v>
      </c>
      <c r="D45" s="22" t="s">
        <v>39</v>
      </c>
      <c r="E45" s="37">
        <v>1</v>
      </c>
      <c r="F45" s="110">
        <f>'[1]ИП 22.06.20г.для печати'!$F$48+'[1]ИП 22.06.20г.для печати'!$F$49+'[1]ИП 22.06.20г.для печати'!$F$50</f>
        <v>130363.23000000001</v>
      </c>
      <c r="G45" s="10"/>
      <c r="H45" s="10"/>
      <c r="I45" s="101" t="s">
        <v>92</v>
      </c>
      <c r="J45" s="167" t="s">
        <v>150</v>
      </c>
      <c r="K45" s="166" t="s">
        <v>95</v>
      </c>
    </row>
    <row r="46" spans="2:11" ht="28.5" customHeight="1" x14ac:dyDescent="0.25">
      <c r="B46" s="104"/>
      <c r="C46" s="109"/>
      <c r="D46" s="22" t="s">
        <v>40</v>
      </c>
      <c r="E46" s="37">
        <v>1</v>
      </c>
      <c r="F46" s="110"/>
      <c r="G46" s="10"/>
      <c r="H46" s="10"/>
      <c r="I46" s="102"/>
      <c r="J46" s="125"/>
      <c r="K46" s="157"/>
    </row>
    <row r="47" spans="2:11" ht="28.5" customHeight="1" x14ac:dyDescent="0.25">
      <c r="B47" s="104"/>
      <c r="C47" s="109"/>
      <c r="D47" s="22" t="s">
        <v>41</v>
      </c>
      <c r="E47" s="37">
        <v>1</v>
      </c>
      <c r="F47" s="110"/>
      <c r="G47" s="10"/>
      <c r="H47" s="10"/>
      <c r="I47" s="103"/>
      <c r="J47" s="168"/>
      <c r="K47" s="158"/>
    </row>
    <row r="48" spans="2:11" ht="21" customHeight="1" x14ac:dyDescent="0.25">
      <c r="B48" s="104" t="s">
        <v>156</v>
      </c>
      <c r="C48" s="109" t="s">
        <v>61</v>
      </c>
      <c r="D48" s="22" t="s">
        <v>39</v>
      </c>
      <c r="E48" s="37">
        <v>1</v>
      </c>
      <c r="F48" s="110">
        <f>'[1]ИП 22.06.20г.для печати'!$F$54+'[1]ИП 22.06.20г.для печати'!$F$55+'[1]ИП 22.06.20г.для печати'!$F$56</f>
        <v>82238.2</v>
      </c>
      <c r="G48" s="10"/>
      <c r="H48" s="39"/>
      <c r="I48" s="159" t="s">
        <v>91</v>
      </c>
      <c r="J48" s="167" t="s">
        <v>146</v>
      </c>
      <c r="K48" s="166" t="s">
        <v>98</v>
      </c>
    </row>
    <row r="49" spans="2:11" ht="21" customHeight="1" x14ac:dyDescent="0.25">
      <c r="B49" s="104"/>
      <c r="C49" s="109"/>
      <c r="D49" s="22" t="s">
        <v>40</v>
      </c>
      <c r="E49" s="37">
        <v>1</v>
      </c>
      <c r="F49" s="110"/>
      <c r="G49" s="10"/>
      <c r="H49" s="10"/>
      <c r="I49" s="160"/>
      <c r="J49" s="125"/>
      <c r="K49" s="157"/>
    </row>
    <row r="50" spans="2:11" ht="21" customHeight="1" x14ac:dyDescent="0.25">
      <c r="B50" s="104"/>
      <c r="C50" s="109"/>
      <c r="D50" s="22" t="s">
        <v>41</v>
      </c>
      <c r="E50" s="37">
        <v>1</v>
      </c>
      <c r="F50" s="110"/>
      <c r="G50" s="10"/>
      <c r="H50" s="10"/>
      <c r="I50" s="161"/>
      <c r="J50" s="168"/>
      <c r="K50" s="158"/>
    </row>
    <row r="51" spans="2:11" ht="35.25" customHeight="1" x14ac:dyDescent="0.25">
      <c r="B51" s="104" t="s">
        <v>157</v>
      </c>
      <c r="C51" s="109" t="s">
        <v>63</v>
      </c>
      <c r="D51" s="22" t="s">
        <v>39</v>
      </c>
      <c r="E51" s="37">
        <v>1</v>
      </c>
      <c r="F51" s="110">
        <f>'[1]ИП 22.06.20г.для печати'!$F$57+'[1]ИП 22.06.20г.для печати'!$F$58+'[1]ИП 22.06.20г.для печати'!$F$59</f>
        <v>79465.11</v>
      </c>
      <c r="G51" s="10"/>
      <c r="H51" s="10"/>
      <c r="I51" s="101" t="s">
        <v>93</v>
      </c>
      <c r="J51" s="41" t="s">
        <v>147</v>
      </c>
      <c r="K51" s="166" t="s">
        <v>97</v>
      </c>
    </row>
    <row r="52" spans="2:11" ht="35.25" customHeight="1" x14ac:dyDescent="0.25">
      <c r="B52" s="104"/>
      <c r="C52" s="109"/>
      <c r="D52" s="22" t="s">
        <v>40</v>
      </c>
      <c r="E52" s="37">
        <v>1</v>
      </c>
      <c r="F52" s="110"/>
      <c r="G52" s="10"/>
      <c r="H52" s="10"/>
      <c r="I52" s="102"/>
      <c r="J52" s="10" t="s">
        <v>140</v>
      </c>
      <c r="K52" s="157"/>
    </row>
    <row r="53" spans="2:11" ht="35.25" customHeight="1" x14ac:dyDescent="0.25">
      <c r="B53" s="104"/>
      <c r="C53" s="109"/>
      <c r="D53" s="22" t="s">
        <v>41</v>
      </c>
      <c r="E53" s="37">
        <v>1</v>
      </c>
      <c r="F53" s="110"/>
      <c r="G53" s="10"/>
      <c r="H53" s="10"/>
      <c r="I53" s="103"/>
      <c r="J53" s="41" t="s">
        <v>140</v>
      </c>
      <c r="K53" s="158"/>
    </row>
    <row r="54" spans="2:11" ht="33.75" customHeight="1" x14ac:dyDescent="0.25">
      <c r="B54" s="57" t="s">
        <v>56</v>
      </c>
      <c r="C54" s="58" t="s">
        <v>65</v>
      </c>
      <c r="D54" s="22" t="s">
        <v>39</v>
      </c>
      <c r="E54" s="37">
        <v>1</v>
      </c>
      <c r="F54" s="56">
        <f>129047.98+4181.15+1445.34</f>
        <v>134674.47</v>
      </c>
      <c r="G54" s="10"/>
      <c r="H54" s="10"/>
      <c r="I54" s="101" t="s">
        <v>104</v>
      </c>
      <c r="J54" s="10" t="s">
        <v>105</v>
      </c>
      <c r="K54" s="13" t="s">
        <v>95</v>
      </c>
    </row>
    <row r="55" spans="2:11" ht="15.75" hidden="1" customHeight="1" x14ac:dyDescent="0.25">
      <c r="B55" s="57"/>
      <c r="C55" s="28" t="s">
        <v>66</v>
      </c>
      <c r="D55" s="22" t="s">
        <v>4</v>
      </c>
      <c r="E55" s="37">
        <v>1</v>
      </c>
      <c r="F55" s="56"/>
      <c r="G55" s="10"/>
      <c r="H55" s="10"/>
      <c r="I55" s="102"/>
      <c r="J55" s="10"/>
      <c r="K55" s="13"/>
    </row>
    <row r="56" spans="2:11" ht="15.75" hidden="1" customHeight="1" x14ac:dyDescent="0.25">
      <c r="B56" s="57"/>
      <c r="C56" s="28" t="s">
        <v>67</v>
      </c>
      <c r="D56" s="22" t="s">
        <v>4</v>
      </c>
      <c r="E56" s="37">
        <v>1</v>
      </c>
      <c r="F56" s="56"/>
      <c r="G56" s="10"/>
      <c r="H56" s="10"/>
      <c r="I56" s="103"/>
      <c r="J56" s="10"/>
      <c r="K56" s="13"/>
    </row>
    <row r="57" spans="2:11" hidden="1" x14ac:dyDescent="0.25">
      <c r="B57" s="57"/>
      <c r="C57" s="28" t="s">
        <v>68</v>
      </c>
      <c r="D57" s="22" t="s">
        <v>4</v>
      </c>
      <c r="E57" s="37">
        <v>1</v>
      </c>
      <c r="F57" s="56"/>
      <c r="G57" s="10"/>
      <c r="H57" s="10"/>
      <c r="I57" s="10"/>
      <c r="J57" s="10"/>
      <c r="K57" s="13"/>
    </row>
    <row r="58" spans="2:11" hidden="1" x14ac:dyDescent="0.25">
      <c r="B58" s="57"/>
      <c r="C58" s="28" t="s">
        <v>69</v>
      </c>
      <c r="D58" s="22" t="s">
        <v>4</v>
      </c>
      <c r="E58" s="37">
        <v>1</v>
      </c>
      <c r="F58" s="56"/>
      <c r="G58" s="10"/>
      <c r="H58" s="10"/>
      <c r="I58" s="10"/>
      <c r="J58" s="10"/>
      <c r="K58" s="13"/>
    </row>
    <row r="59" spans="2:11" hidden="1" x14ac:dyDescent="0.25">
      <c r="B59" s="57"/>
      <c r="C59" s="28" t="s">
        <v>70</v>
      </c>
      <c r="D59" s="22" t="s">
        <v>4</v>
      </c>
      <c r="E59" s="37">
        <v>1</v>
      </c>
      <c r="F59" s="56"/>
      <c r="G59" s="10"/>
      <c r="H59" s="10"/>
      <c r="I59" s="10"/>
      <c r="J59" s="10"/>
      <c r="K59" s="13"/>
    </row>
    <row r="60" spans="2:11" hidden="1" x14ac:dyDescent="0.25">
      <c r="B60" s="57"/>
      <c r="C60" s="28" t="s">
        <v>71</v>
      </c>
      <c r="D60" s="22" t="s">
        <v>4</v>
      </c>
      <c r="E60" s="37">
        <v>1</v>
      </c>
      <c r="F60" s="56"/>
      <c r="G60" s="10"/>
      <c r="H60" s="10"/>
      <c r="I60" s="10"/>
      <c r="J60" s="10"/>
      <c r="K60" s="13"/>
    </row>
    <row r="61" spans="2:11" hidden="1" x14ac:dyDescent="0.25">
      <c r="B61" s="57"/>
      <c r="C61" s="28" t="s">
        <v>72</v>
      </c>
      <c r="D61" s="22" t="s">
        <v>4</v>
      </c>
      <c r="E61" s="37">
        <v>1</v>
      </c>
      <c r="F61" s="56"/>
      <c r="G61" s="10"/>
      <c r="H61" s="10"/>
      <c r="I61" s="10"/>
      <c r="J61" s="10"/>
      <c r="K61" s="13"/>
    </row>
    <row r="62" spans="2:11" hidden="1" x14ac:dyDescent="0.25">
      <c r="B62" s="57"/>
      <c r="C62" s="28" t="s">
        <v>73</v>
      </c>
      <c r="D62" s="22" t="s">
        <v>4</v>
      </c>
      <c r="E62" s="37">
        <v>1</v>
      </c>
      <c r="F62" s="56"/>
      <c r="G62" s="10"/>
      <c r="H62" s="10"/>
      <c r="I62" s="10"/>
      <c r="J62" s="10"/>
      <c r="K62" s="13"/>
    </row>
    <row r="63" spans="2:11" ht="21.75" hidden="1" customHeight="1" x14ac:dyDescent="0.25">
      <c r="B63" s="57"/>
      <c r="C63" s="28" t="s">
        <v>74</v>
      </c>
      <c r="D63" s="22" t="s">
        <v>4</v>
      </c>
      <c r="E63" s="37">
        <v>1</v>
      </c>
      <c r="F63" s="56"/>
      <c r="G63" s="10"/>
      <c r="H63" s="10"/>
      <c r="I63" s="10"/>
      <c r="J63" s="10"/>
      <c r="K63" s="13"/>
    </row>
    <row r="64" spans="2:11" ht="2.25" hidden="1" customHeight="1" x14ac:dyDescent="0.25">
      <c r="B64" s="57"/>
      <c r="C64" s="28" t="s">
        <v>75</v>
      </c>
      <c r="D64" s="22" t="s">
        <v>4</v>
      </c>
      <c r="E64" s="37">
        <v>1</v>
      </c>
      <c r="F64" s="56"/>
      <c r="G64" s="10"/>
      <c r="H64" s="10"/>
      <c r="I64" s="10"/>
      <c r="J64" s="10"/>
      <c r="K64" s="13"/>
    </row>
    <row r="65" spans="2:11" ht="31.5" x14ac:dyDescent="0.25">
      <c r="B65" s="115" t="s">
        <v>58</v>
      </c>
      <c r="C65" s="105" t="s">
        <v>77</v>
      </c>
      <c r="D65" s="22" t="s">
        <v>39</v>
      </c>
      <c r="E65" s="37">
        <v>1</v>
      </c>
      <c r="F65" s="110">
        <f>126444.16+4066.79+1416.17</f>
        <v>131927.12</v>
      </c>
      <c r="G65" s="10"/>
      <c r="H65" s="10"/>
      <c r="I65" s="101" t="s">
        <v>104</v>
      </c>
      <c r="J65" s="41" t="s">
        <v>140</v>
      </c>
      <c r="K65" s="166" t="s">
        <v>94</v>
      </c>
    </row>
    <row r="66" spans="2:11" ht="31.5" x14ac:dyDescent="0.25">
      <c r="B66" s="115"/>
      <c r="C66" s="105"/>
      <c r="D66" s="22" t="s">
        <v>40</v>
      </c>
      <c r="E66" s="37">
        <v>1</v>
      </c>
      <c r="F66" s="110"/>
      <c r="G66" s="10"/>
      <c r="H66" s="10"/>
      <c r="I66" s="102"/>
      <c r="J66" s="41" t="s">
        <v>140</v>
      </c>
      <c r="K66" s="157"/>
    </row>
    <row r="67" spans="2:11" ht="31.5" x14ac:dyDescent="0.25">
      <c r="B67" s="115"/>
      <c r="C67" s="105"/>
      <c r="D67" s="22" t="s">
        <v>41</v>
      </c>
      <c r="E67" s="37">
        <v>1</v>
      </c>
      <c r="F67" s="110"/>
      <c r="G67" s="10"/>
      <c r="H67" s="10"/>
      <c r="I67" s="103"/>
      <c r="J67" s="41" t="s">
        <v>140</v>
      </c>
      <c r="K67" s="158"/>
    </row>
    <row r="68" spans="2:11" hidden="1" x14ac:dyDescent="0.25">
      <c r="B68" s="60"/>
      <c r="C68" s="29" t="s">
        <v>78</v>
      </c>
      <c r="D68" s="22" t="s">
        <v>4</v>
      </c>
      <c r="E68" s="30">
        <v>1</v>
      </c>
      <c r="F68" s="56"/>
      <c r="G68" s="10"/>
      <c r="H68" s="10"/>
      <c r="I68" s="10"/>
      <c r="J68" s="10"/>
      <c r="K68" s="13"/>
    </row>
    <row r="69" spans="2:11" hidden="1" x14ac:dyDescent="0.25">
      <c r="B69" s="60"/>
      <c r="C69" s="29" t="s">
        <v>79</v>
      </c>
      <c r="D69" s="22" t="s">
        <v>4</v>
      </c>
      <c r="E69" s="30">
        <v>1</v>
      </c>
      <c r="F69" s="56"/>
      <c r="G69" s="10"/>
      <c r="H69" s="10"/>
      <c r="I69" s="10"/>
      <c r="J69" s="10"/>
      <c r="K69" s="13"/>
    </row>
    <row r="70" spans="2:11" hidden="1" x14ac:dyDescent="0.25">
      <c r="B70" s="60"/>
      <c r="C70" s="29" t="s">
        <v>80</v>
      </c>
      <c r="D70" s="22" t="s">
        <v>4</v>
      </c>
      <c r="E70" s="30">
        <v>1</v>
      </c>
      <c r="F70" s="56"/>
      <c r="G70" s="10"/>
      <c r="H70" s="10"/>
      <c r="I70" s="10"/>
      <c r="J70" s="10"/>
      <c r="K70" s="13"/>
    </row>
    <row r="71" spans="2:11" hidden="1" x14ac:dyDescent="0.25">
      <c r="B71" s="60"/>
      <c r="C71" s="29" t="s">
        <v>81</v>
      </c>
      <c r="D71" s="22" t="s">
        <v>4</v>
      </c>
      <c r="E71" s="30">
        <v>1</v>
      </c>
      <c r="F71" s="56"/>
      <c r="G71" s="10"/>
      <c r="H71" s="10"/>
      <c r="I71" s="10"/>
      <c r="J71" s="10"/>
      <c r="K71" s="13"/>
    </row>
    <row r="72" spans="2:11" hidden="1" x14ac:dyDescent="0.25">
      <c r="B72" s="60"/>
      <c r="C72" s="29" t="s">
        <v>82</v>
      </c>
      <c r="D72" s="22" t="s">
        <v>4</v>
      </c>
      <c r="E72" s="30">
        <v>1</v>
      </c>
      <c r="F72" s="56"/>
      <c r="G72" s="10"/>
      <c r="H72" s="10"/>
      <c r="I72" s="10"/>
      <c r="J72" s="10"/>
      <c r="K72" s="13"/>
    </row>
    <row r="73" spans="2:11" hidden="1" x14ac:dyDescent="0.25">
      <c r="B73" s="60"/>
      <c r="C73" s="29" t="s">
        <v>83</v>
      </c>
      <c r="D73" s="22" t="s">
        <v>4</v>
      </c>
      <c r="E73" s="30">
        <v>1</v>
      </c>
      <c r="F73" s="56"/>
      <c r="G73" s="10"/>
      <c r="H73" s="10"/>
      <c r="I73" s="10"/>
      <c r="J73" s="10"/>
      <c r="K73" s="13"/>
    </row>
    <row r="74" spans="2:11" hidden="1" x14ac:dyDescent="0.25">
      <c r="B74" s="60"/>
      <c r="C74" s="29" t="s">
        <v>84</v>
      </c>
      <c r="D74" s="22" t="s">
        <v>4</v>
      </c>
      <c r="E74" s="30">
        <v>1</v>
      </c>
      <c r="F74" s="56"/>
      <c r="G74" s="10"/>
      <c r="H74" s="10"/>
      <c r="I74" s="10"/>
      <c r="J74" s="10"/>
      <c r="K74" s="13"/>
    </row>
    <row r="75" spans="2:11" hidden="1" x14ac:dyDescent="0.25">
      <c r="B75" s="60"/>
      <c r="C75" s="29" t="s">
        <v>85</v>
      </c>
      <c r="D75" s="22" t="s">
        <v>4</v>
      </c>
      <c r="E75" s="30">
        <v>1</v>
      </c>
      <c r="F75" s="56"/>
      <c r="G75" s="10"/>
      <c r="H75" s="10"/>
      <c r="I75" s="10"/>
      <c r="J75" s="10"/>
      <c r="K75" s="13"/>
    </row>
    <row r="76" spans="2:11" ht="31.5" x14ac:dyDescent="0.25">
      <c r="B76" s="59" t="s">
        <v>60</v>
      </c>
      <c r="C76" s="31" t="s">
        <v>86</v>
      </c>
      <c r="D76" s="22" t="s">
        <v>4</v>
      </c>
      <c r="E76" s="22">
        <v>1</v>
      </c>
      <c r="F76" s="56">
        <v>133960.29800000001</v>
      </c>
      <c r="G76" s="10"/>
      <c r="H76" s="10"/>
      <c r="I76" s="10" t="s">
        <v>92</v>
      </c>
      <c r="J76" s="10" t="s">
        <v>105</v>
      </c>
      <c r="K76" s="13" t="s">
        <v>95</v>
      </c>
    </row>
    <row r="77" spans="2:11" ht="33.75" customHeight="1" x14ac:dyDescent="0.25">
      <c r="B77" s="59" t="s">
        <v>62</v>
      </c>
      <c r="C77" s="31" t="s">
        <v>87</v>
      </c>
      <c r="D77" s="22"/>
      <c r="E77" s="22"/>
      <c r="F77" s="56">
        <f>69888.576+2264.39+782.752</f>
        <v>72935.717999999993</v>
      </c>
      <c r="G77" s="10"/>
      <c r="H77" s="10"/>
      <c r="I77" s="10" t="s">
        <v>101</v>
      </c>
      <c r="J77" s="10" t="s">
        <v>105</v>
      </c>
      <c r="K77" s="13" t="s">
        <v>98</v>
      </c>
    </row>
    <row r="78" spans="2:11" ht="31.5" x14ac:dyDescent="0.25">
      <c r="B78" s="59" t="s">
        <v>64</v>
      </c>
      <c r="C78" s="27" t="s">
        <v>88</v>
      </c>
      <c r="D78" s="22" t="s">
        <v>4</v>
      </c>
      <c r="E78" s="37">
        <v>1</v>
      </c>
      <c r="F78" s="56">
        <v>77774.698999999993</v>
      </c>
      <c r="G78" s="10"/>
      <c r="H78" s="10"/>
      <c r="I78" s="10" t="s">
        <v>91</v>
      </c>
      <c r="J78" s="10" t="s">
        <v>105</v>
      </c>
      <c r="K78" s="13" t="s">
        <v>95</v>
      </c>
    </row>
    <row r="79" spans="2:11" ht="19.5" customHeight="1" x14ac:dyDescent="0.25">
      <c r="B79" s="151" t="s">
        <v>76</v>
      </c>
      <c r="C79" s="109" t="s">
        <v>89</v>
      </c>
      <c r="D79" s="22" t="s">
        <v>39</v>
      </c>
      <c r="E79" s="37">
        <v>1</v>
      </c>
      <c r="F79" s="110">
        <v>391689.397</v>
      </c>
      <c r="G79" s="10"/>
      <c r="H79" s="10"/>
      <c r="I79" s="101" t="s">
        <v>101</v>
      </c>
      <c r="J79" s="154" t="s">
        <v>159</v>
      </c>
      <c r="K79" s="166" t="s">
        <v>96</v>
      </c>
    </row>
    <row r="80" spans="2:11" ht="19.5" customHeight="1" x14ac:dyDescent="0.25">
      <c r="B80" s="151"/>
      <c r="C80" s="109"/>
      <c r="D80" s="22" t="s">
        <v>40</v>
      </c>
      <c r="E80" s="37">
        <v>1</v>
      </c>
      <c r="F80" s="110"/>
      <c r="G80" s="10"/>
      <c r="H80" s="10"/>
      <c r="I80" s="102"/>
      <c r="J80" s="155"/>
      <c r="K80" s="157"/>
    </row>
    <row r="81" spans="2:11" ht="19.5" customHeight="1" thickBot="1" x14ac:dyDescent="0.3">
      <c r="B81" s="152"/>
      <c r="C81" s="153"/>
      <c r="D81" s="94" t="s">
        <v>41</v>
      </c>
      <c r="E81" s="65">
        <v>1</v>
      </c>
      <c r="F81" s="106"/>
      <c r="G81" s="53"/>
      <c r="H81" s="53"/>
      <c r="I81" s="102"/>
      <c r="J81" s="155"/>
      <c r="K81" s="157"/>
    </row>
    <row r="82" spans="2:11" ht="20.25" customHeight="1" thickBot="1" x14ac:dyDescent="0.3">
      <c r="B82" s="97">
        <v>4</v>
      </c>
      <c r="C82" s="85" t="s">
        <v>90</v>
      </c>
      <c r="D82" s="86"/>
      <c r="E82" s="87"/>
      <c r="F82" s="87">
        <v>363628.78844486497</v>
      </c>
      <c r="G82" s="89"/>
      <c r="H82" s="89"/>
      <c r="I82" s="89"/>
      <c r="J82" s="98"/>
      <c r="K82" s="81"/>
    </row>
    <row r="83" spans="2:11" ht="31.5" customHeight="1" x14ac:dyDescent="0.25">
      <c r="B83" s="95" t="s">
        <v>122</v>
      </c>
      <c r="C83" s="71" t="s">
        <v>106</v>
      </c>
      <c r="D83" s="72" t="s">
        <v>107</v>
      </c>
      <c r="E83" s="96">
        <v>1</v>
      </c>
      <c r="F83" s="62">
        <v>10552.26</v>
      </c>
      <c r="G83" s="54"/>
      <c r="H83" s="54"/>
      <c r="I83" s="54" t="s">
        <v>101</v>
      </c>
      <c r="J83" s="54" t="s">
        <v>148</v>
      </c>
      <c r="K83" s="9" t="s">
        <v>96</v>
      </c>
    </row>
    <row r="84" spans="2:11" x14ac:dyDescent="0.25">
      <c r="B84" s="59" t="s">
        <v>123</v>
      </c>
      <c r="C84" s="31" t="s">
        <v>149</v>
      </c>
      <c r="D84" s="19" t="s">
        <v>107</v>
      </c>
      <c r="E84" s="43">
        <v>1</v>
      </c>
      <c r="F84" s="56">
        <v>5982.59</v>
      </c>
      <c r="G84" s="10"/>
      <c r="H84" s="10"/>
      <c r="I84" s="10" t="s">
        <v>138</v>
      </c>
      <c r="J84" s="10" t="s">
        <v>148</v>
      </c>
      <c r="K84" s="9" t="s">
        <v>96</v>
      </c>
    </row>
    <row r="85" spans="2:11" ht="36" customHeight="1" x14ac:dyDescent="0.25">
      <c r="B85" s="59" t="s">
        <v>124</v>
      </c>
      <c r="C85" s="61" t="s">
        <v>108</v>
      </c>
      <c r="D85" s="19" t="s">
        <v>107</v>
      </c>
      <c r="E85" s="43">
        <v>1</v>
      </c>
      <c r="F85" s="56">
        <v>13126.74</v>
      </c>
      <c r="G85" s="10"/>
      <c r="H85" s="10"/>
      <c r="I85" s="10" t="s">
        <v>101</v>
      </c>
      <c r="J85" s="10" t="s">
        <v>148</v>
      </c>
      <c r="K85" s="9" t="s">
        <v>96</v>
      </c>
    </row>
    <row r="86" spans="2:11" ht="36" customHeight="1" x14ac:dyDescent="0.25">
      <c r="B86" s="59" t="s">
        <v>125</v>
      </c>
      <c r="C86" s="61" t="s">
        <v>109</v>
      </c>
      <c r="D86" s="19" t="s">
        <v>107</v>
      </c>
      <c r="E86" s="43">
        <v>1</v>
      </c>
      <c r="F86" s="56">
        <v>46295.81</v>
      </c>
      <c r="G86" s="10"/>
      <c r="H86" s="10"/>
      <c r="I86" s="10" t="s">
        <v>101</v>
      </c>
      <c r="J86" s="10" t="s">
        <v>148</v>
      </c>
      <c r="K86" s="9" t="s">
        <v>96</v>
      </c>
    </row>
    <row r="87" spans="2:11" x14ac:dyDescent="0.25">
      <c r="B87" s="59" t="s">
        <v>126</v>
      </c>
      <c r="C87" s="61" t="s">
        <v>110</v>
      </c>
      <c r="D87" s="19" t="s">
        <v>107</v>
      </c>
      <c r="E87" s="43">
        <v>1</v>
      </c>
      <c r="F87" s="56">
        <v>1778.73</v>
      </c>
      <c r="G87" s="10"/>
      <c r="H87" s="10"/>
      <c r="I87" s="10" t="s">
        <v>92</v>
      </c>
      <c r="J87" s="10" t="s">
        <v>148</v>
      </c>
      <c r="K87" s="9" t="s">
        <v>96</v>
      </c>
    </row>
    <row r="88" spans="2:11" x14ac:dyDescent="0.25">
      <c r="B88" s="59" t="s">
        <v>127</v>
      </c>
      <c r="C88" s="61" t="s">
        <v>111</v>
      </c>
      <c r="D88" s="19" t="s">
        <v>107</v>
      </c>
      <c r="E88" s="43">
        <v>1</v>
      </c>
      <c r="F88" s="56">
        <v>2816.66</v>
      </c>
      <c r="G88" s="10"/>
      <c r="H88" s="10"/>
      <c r="I88" s="10" t="s">
        <v>91</v>
      </c>
      <c r="J88" s="10" t="s">
        <v>148</v>
      </c>
      <c r="K88" s="9" t="s">
        <v>96</v>
      </c>
    </row>
    <row r="89" spans="2:11" x14ac:dyDescent="0.25">
      <c r="B89" s="59" t="s">
        <v>128</v>
      </c>
      <c r="C89" s="61" t="s">
        <v>112</v>
      </c>
      <c r="D89" s="19" t="s">
        <v>107</v>
      </c>
      <c r="E89" s="43">
        <v>1</v>
      </c>
      <c r="F89" s="56">
        <v>6782.29</v>
      </c>
      <c r="G89" s="10"/>
      <c r="H89" s="10"/>
      <c r="I89" s="10" t="s">
        <v>138</v>
      </c>
      <c r="J89" s="10" t="s">
        <v>148</v>
      </c>
      <c r="K89" s="9" t="s">
        <v>96</v>
      </c>
    </row>
    <row r="90" spans="2:11" ht="35.25" customHeight="1" x14ac:dyDescent="0.25">
      <c r="B90" s="59" t="s">
        <v>129</v>
      </c>
      <c r="C90" s="61" t="s">
        <v>113</v>
      </c>
      <c r="D90" s="19" t="s">
        <v>107</v>
      </c>
      <c r="E90" s="43">
        <v>1</v>
      </c>
      <c r="F90" s="56">
        <v>5560.1</v>
      </c>
      <c r="G90" s="10"/>
      <c r="H90" s="10"/>
      <c r="I90" s="10" t="s">
        <v>101</v>
      </c>
      <c r="J90" s="10" t="s">
        <v>105</v>
      </c>
      <c r="K90" s="9" t="s">
        <v>96</v>
      </c>
    </row>
    <row r="91" spans="2:11" ht="35.25" customHeight="1" x14ac:dyDescent="0.25">
      <c r="B91" s="59" t="s">
        <v>130</v>
      </c>
      <c r="C91" s="61" t="s">
        <v>114</v>
      </c>
      <c r="D91" s="19" t="s">
        <v>107</v>
      </c>
      <c r="E91" s="43">
        <v>1</v>
      </c>
      <c r="F91" s="56">
        <v>6884.49</v>
      </c>
      <c r="G91" s="10"/>
      <c r="H91" s="43"/>
      <c r="I91" s="10" t="s">
        <v>101</v>
      </c>
      <c r="J91" s="10" t="s">
        <v>105</v>
      </c>
      <c r="K91" s="9" t="s">
        <v>96</v>
      </c>
    </row>
    <row r="92" spans="2:11" ht="35.25" customHeight="1" x14ac:dyDescent="0.25">
      <c r="B92" s="59" t="s">
        <v>131</v>
      </c>
      <c r="C92" s="61" t="s">
        <v>115</v>
      </c>
      <c r="D92" s="19" t="s">
        <v>107</v>
      </c>
      <c r="E92" s="43">
        <v>1</v>
      </c>
      <c r="F92" s="56">
        <v>43794.67</v>
      </c>
      <c r="G92" s="10"/>
      <c r="H92" s="10"/>
      <c r="I92" s="10" t="s">
        <v>101</v>
      </c>
      <c r="J92" s="10" t="s">
        <v>105</v>
      </c>
      <c r="K92" s="9" t="s">
        <v>96</v>
      </c>
    </row>
    <row r="93" spans="2:11" ht="33" customHeight="1" x14ac:dyDescent="0.25">
      <c r="B93" s="59" t="s">
        <v>132</v>
      </c>
      <c r="C93" s="61" t="s">
        <v>116</v>
      </c>
      <c r="D93" s="19" t="s">
        <v>107</v>
      </c>
      <c r="E93" s="43">
        <v>1</v>
      </c>
      <c r="F93" s="56">
        <v>41196.056991600002</v>
      </c>
      <c r="G93" s="10"/>
      <c r="H93" s="10"/>
      <c r="I93" s="10" t="s">
        <v>101</v>
      </c>
      <c r="J93" s="10" t="s">
        <v>148</v>
      </c>
      <c r="K93" s="9" t="s">
        <v>96</v>
      </c>
    </row>
    <row r="94" spans="2:11" ht="31.5" x14ac:dyDescent="0.25">
      <c r="B94" s="59" t="s">
        <v>133</v>
      </c>
      <c r="C94" s="61" t="s">
        <v>117</v>
      </c>
      <c r="D94" s="19" t="s">
        <v>107</v>
      </c>
      <c r="E94" s="43">
        <v>1</v>
      </c>
      <c r="F94" s="56">
        <v>37673.882333073001</v>
      </c>
      <c r="G94" s="10"/>
      <c r="H94" s="10"/>
      <c r="I94" s="10" t="s">
        <v>91</v>
      </c>
      <c r="J94" s="10" t="s">
        <v>148</v>
      </c>
      <c r="K94" s="9" t="s">
        <v>96</v>
      </c>
    </row>
    <row r="95" spans="2:11" ht="31.5" x14ac:dyDescent="0.25">
      <c r="B95" s="59" t="s">
        <v>134</v>
      </c>
      <c r="C95" s="61" t="s">
        <v>118</v>
      </c>
      <c r="D95" s="19" t="s">
        <v>107</v>
      </c>
      <c r="E95" s="43">
        <v>1</v>
      </c>
      <c r="F95" s="56">
        <v>19673.439120192001</v>
      </c>
      <c r="G95" s="10"/>
      <c r="H95" s="10"/>
      <c r="I95" s="10" t="s">
        <v>91</v>
      </c>
      <c r="J95" s="10" t="s">
        <v>148</v>
      </c>
      <c r="K95" s="9" t="s">
        <v>96</v>
      </c>
    </row>
    <row r="96" spans="2:11" x14ac:dyDescent="0.25">
      <c r="B96" s="59" t="s">
        <v>135</v>
      </c>
      <c r="C96" s="21" t="s">
        <v>119</v>
      </c>
      <c r="D96" s="19" t="s">
        <v>107</v>
      </c>
      <c r="E96" s="43">
        <v>1</v>
      </c>
      <c r="F96" s="56">
        <v>6058.34</v>
      </c>
      <c r="G96" s="10"/>
      <c r="H96" s="10"/>
      <c r="I96" s="10" t="s">
        <v>91</v>
      </c>
      <c r="J96" s="10" t="s">
        <v>139</v>
      </c>
      <c r="K96" s="9" t="s">
        <v>96</v>
      </c>
    </row>
    <row r="97" spans="2:11" ht="35.25" customHeight="1" x14ac:dyDescent="0.25">
      <c r="B97" s="59" t="s">
        <v>136</v>
      </c>
      <c r="C97" s="61" t="s">
        <v>120</v>
      </c>
      <c r="D97" s="19" t="s">
        <v>107</v>
      </c>
      <c r="E97" s="43">
        <v>1</v>
      </c>
      <c r="F97" s="56">
        <v>37002.730000000003</v>
      </c>
      <c r="G97" s="10"/>
      <c r="H97" s="10"/>
      <c r="I97" s="10" t="s">
        <v>101</v>
      </c>
      <c r="J97" s="10" t="s">
        <v>105</v>
      </c>
      <c r="K97" s="9" t="s">
        <v>96</v>
      </c>
    </row>
    <row r="98" spans="2:11" ht="32.25" thickBot="1" x14ac:dyDescent="0.3">
      <c r="B98" s="44" t="s">
        <v>137</v>
      </c>
      <c r="C98" s="45" t="s">
        <v>121</v>
      </c>
      <c r="D98" s="46" t="s">
        <v>107</v>
      </c>
      <c r="E98" s="47">
        <v>1</v>
      </c>
      <c r="F98" s="48">
        <v>78450</v>
      </c>
      <c r="G98" s="15"/>
      <c r="H98" s="15"/>
      <c r="I98" s="15" t="s">
        <v>91</v>
      </c>
      <c r="J98" s="15" t="s">
        <v>148</v>
      </c>
      <c r="K98" s="49" t="s">
        <v>96</v>
      </c>
    </row>
  </sheetData>
  <mergeCells count="84">
    <mergeCell ref="I29:I31"/>
    <mergeCell ref="J21:J23"/>
    <mergeCell ref="J45:J47"/>
    <mergeCell ref="J48:J50"/>
    <mergeCell ref="K29:K31"/>
    <mergeCell ref="J29:J31"/>
    <mergeCell ref="J36:J38"/>
    <mergeCell ref="J42:J44"/>
    <mergeCell ref="K79:K81"/>
    <mergeCell ref="K42:K44"/>
    <mergeCell ref="K45:K47"/>
    <mergeCell ref="K48:K50"/>
    <mergeCell ref="K51:K53"/>
    <mergeCell ref="K65:K67"/>
    <mergeCell ref="J79:J81"/>
    <mergeCell ref="K21:K23"/>
    <mergeCell ref="I48:I50"/>
    <mergeCell ref="I26:I28"/>
    <mergeCell ref="I21:I23"/>
    <mergeCell ref="K26:K28"/>
    <mergeCell ref="K36:K38"/>
    <mergeCell ref="K33:K35"/>
    <mergeCell ref="K39:K41"/>
    <mergeCell ref="I42:I44"/>
    <mergeCell ref="I45:I47"/>
    <mergeCell ref="I39:I41"/>
    <mergeCell ref="I36:I38"/>
    <mergeCell ref="I33:I35"/>
    <mergeCell ref="J33:J35"/>
    <mergeCell ref="J39:J41"/>
    <mergeCell ref="F45:F47"/>
    <mergeCell ref="B48:B50"/>
    <mergeCell ref="C48:C50"/>
    <mergeCell ref="F48:F50"/>
    <mergeCell ref="B79:B81"/>
    <mergeCell ref="C79:C81"/>
    <mergeCell ref="F79:F81"/>
    <mergeCell ref="B51:B53"/>
    <mergeCell ref="C51:C53"/>
    <mergeCell ref="F51:F53"/>
    <mergeCell ref="B65:B67"/>
    <mergeCell ref="C65:C67"/>
    <mergeCell ref="F65:F67"/>
    <mergeCell ref="C26:C28"/>
    <mergeCell ref="F26:F28"/>
    <mergeCell ref="B21:B23"/>
    <mergeCell ref="C21:C23"/>
    <mergeCell ref="B33:B35"/>
    <mergeCell ref="C33:C35"/>
    <mergeCell ref="F33:F35"/>
    <mergeCell ref="B26:B28"/>
    <mergeCell ref="C29:C31"/>
    <mergeCell ref="B29:B31"/>
    <mergeCell ref="C2:J2"/>
    <mergeCell ref="B4:B6"/>
    <mergeCell ref="C4:C5"/>
    <mergeCell ref="D4:D6"/>
    <mergeCell ref="I4:I6"/>
    <mergeCell ref="J4:J6"/>
    <mergeCell ref="E4:F4"/>
    <mergeCell ref="G4:H4"/>
    <mergeCell ref="B17:B19"/>
    <mergeCell ref="C17:C19"/>
    <mergeCell ref="F17:F19"/>
    <mergeCell ref="J3:K3"/>
    <mergeCell ref="I17:I19"/>
    <mergeCell ref="K4:K6"/>
    <mergeCell ref="J17:J19"/>
    <mergeCell ref="I79:I81"/>
    <mergeCell ref="I51:I53"/>
    <mergeCell ref="I65:I67"/>
    <mergeCell ref="I54:I56"/>
    <mergeCell ref="B36:B38"/>
    <mergeCell ref="C36:C38"/>
    <mergeCell ref="F36:F38"/>
    <mergeCell ref="B42:B44"/>
    <mergeCell ref="C42:C44"/>
    <mergeCell ref="F42:F44"/>
    <mergeCell ref="B39:B41"/>
    <mergeCell ref="C39:C41"/>
    <mergeCell ref="F39:F41"/>
    <mergeCell ref="E39:E41"/>
    <mergeCell ref="B45:B47"/>
    <mergeCell ref="C45:C47"/>
  </mergeCells>
  <pageMargins left="0.11811023622047244" right="0.19685039370078741" top="0.15748031496062992" bottom="0.15748031496062992" header="0.31496062992125984" footer="0.31496062992125984"/>
  <pageSetup paperSize="9" scale="54" orientation="landscape" horizontalDpi="4294967293" verticalDpi="4294967293" r:id="rId1"/>
  <rowBreaks count="1" manualBreakCount="1"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2021-10-07T04:50:27Z</dcterms:modified>
</cp:coreProperties>
</file>